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HYDRO\PROJECTS\Montgomery\2025\B - Post Const\01 - Forms\2024-10-01 P\"/>
    </mc:Choice>
  </mc:AlternateContent>
  <xr:revisionPtr revIDLastSave="0" documentId="13_ncr:1_{7DF1B7BE-BE76-47AD-9C2A-0C82D428397E}" xr6:coauthVersionLast="47" xr6:coauthVersionMax="47" xr10:uidLastSave="{00000000-0000-0000-0000-000000000000}"/>
  <workbookProtection workbookAlgorithmName="SHA-512" workbookHashValue="SLv3nG0YGtJah4oUkzlVa7mv72CLsa2r8Xs3meJhEc+hEuFrnVc8GMb1Km+bXSBNmpm2fd+wRa8GxEPzmWTHUQ==" workbookSaltValue="fixNC93tl7QCUA3DbXcXIQ==" workbookSpinCount="100000" lockStructure="1"/>
  <bookViews>
    <workbookView xWindow="13935" yWindow="-16320" windowWidth="29040" windowHeight="15840" tabRatio="703" firstSheet="1" activeTab="1" xr2:uid="{994EC860-6224-46C4-B304-9868EEFCD4CE}"/>
  </bookViews>
  <sheets>
    <sheet name="Tables" sheetId="2" state="veryHidden" r:id="rId1"/>
    <sheet name="Instructions" sheetId="7" r:id="rId2"/>
    <sheet name="Form 4A - Detention Pond" sheetId="6" r:id="rId3"/>
    <sheet name="Form 4B - Retention Pond" sheetId="9" r:id="rId4"/>
    <sheet name="Form 4C - Underground Detention" sheetId="10" r:id="rId5"/>
    <sheet name="Form 4D - Bioretention Area" sheetId="11" r:id="rId6"/>
    <sheet name="Form 4E - Hydrodynamic Separato" sheetId="12" r:id="rId7"/>
  </sheets>
  <definedNames>
    <definedName name="Logo">INDEX(Tables!$C$32:$C$36,MATCH(Tables!$C$14,Tables!$B$32:$B$36,0))</definedName>
    <definedName name="Material">Tables!$A$2:$A$10</definedName>
    <definedName name="_xlnm.Print_Area" localSheetId="2">'Form 4A - Detention Pond'!$A$1:$AK$167</definedName>
    <definedName name="_xlnm.Print_Area" localSheetId="3">'Form 4B - Retention Pond'!$A$1:$AK$165</definedName>
    <definedName name="_xlnm.Print_Area" localSheetId="4">'Form 4C - Underground Detention'!$A$1:$AK$166</definedName>
    <definedName name="_xlnm.Print_Area" localSheetId="5">'Form 4D - Bioretention Area'!$A$1:$AK$168</definedName>
    <definedName name="_xlnm.Print_Area" localSheetId="6">'Form 4E - Hydrodynamic Separato'!$A$1:$AK$112</definedName>
    <definedName name="_xlnm.Print_Titles" localSheetId="2">'Form 4A - Detention Pond'!$1:$4</definedName>
    <definedName name="_xlnm.Print_Titles" localSheetId="3">'Form 4B - Retention Pond'!$1:$4</definedName>
    <definedName name="_xlnm.Print_Titles" localSheetId="4">'Form 4C - Underground Detention'!$1:$4</definedName>
    <definedName name="_xlnm.Print_Titles" localSheetId="5">'Form 4D - Bioretention Area'!$1:$4</definedName>
    <definedName name="_xlnm.Print_Titles" localSheetId="6">'Form 4E - Hydrodynamic Separato'!$1:$4</definedName>
    <definedName name="Shape">Tables!$C$2:$C$9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6" i="12" l="1"/>
  <c r="Z147" i="11"/>
  <c r="Z138" i="10"/>
  <c r="Z145" i="9"/>
  <c r="B112" i="12"/>
  <c r="B62" i="12"/>
  <c r="B168" i="11"/>
  <c r="B119" i="11"/>
  <c r="B66" i="11"/>
  <c r="B166" i="10"/>
  <c r="B120" i="10"/>
  <c r="B65" i="10"/>
  <c r="B165" i="9"/>
  <c r="B120" i="9"/>
  <c r="B64" i="9"/>
  <c r="AL96" i="12"/>
  <c r="AL86" i="12"/>
  <c r="AL85" i="12"/>
  <c r="AN77" i="12"/>
  <c r="AM77" i="12"/>
  <c r="AL77" i="12"/>
  <c r="AN75" i="12"/>
  <c r="AM75" i="12"/>
  <c r="AL75" i="12"/>
  <c r="AE65" i="12"/>
  <c r="AE64" i="12"/>
  <c r="E64" i="12"/>
  <c r="D60" i="12"/>
  <c r="AL60" i="12" s="1"/>
  <c r="Y58" i="12"/>
  <c r="D58" i="12"/>
  <c r="AL58" i="12" s="1"/>
  <c r="C56" i="12"/>
  <c r="B56" i="12"/>
  <c r="Y54" i="12"/>
  <c r="D54" i="12"/>
  <c r="AL54" i="12" s="1"/>
  <c r="Y52" i="12"/>
  <c r="D52" i="12"/>
  <c r="AL52" i="12" s="1"/>
  <c r="AF50" i="12"/>
  <c r="AE50" i="12"/>
  <c r="C50" i="12"/>
  <c r="B50" i="12"/>
  <c r="AM47" i="12"/>
  <c r="AL47" i="12"/>
  <c r="AM38" i="12"/>
  <c r="AL38" i="12"/>
  <c r="AM36" i="12"/>
  <c r="AL36" i="12"/>
  <c r="AL35" i="12"/>
  <c r="AM33" i="12"/>
  <c r="AL33" i="12"/>
  <c r="AM31" i="12"/>
  <c r="AL31" i="12"/>
  <c r="AM29" i="12"/>
  <c r="AL29" i="12"/>
  <c r="AL27" i="12"/>
  <c r="AP16" i="12"/>
  <c r="AP17" i="12" s="1"/>
  <c r="AP21" i="12" s="1"/>
  <c r="AP24" i="12" s="1"/>
  <c r="AP29" i="12" s="1"/>
  <c r="AP43" i="12" s="1"/>
  <c r="BF1" i="12"/>
  <c r="AM137" i="11" l="1"/>
  <c r="AO131" i="11"/>
  <c r="AN131" i="11"/>
  <c r="AM131" i="11"/>
  <c r="AO129" i="11"/>
  <c r="AN129" i="11"/>
  <c r="AM129" i="11"/>
  <c r="AO127" i="11"/>
  <c r="AN127" i="11"/>
  <c r="AM127" i="11"/>
  <c r="AO125" i="11"/>
  <c r="AN125" i="11"/>
  <c r="AM125" i="11"/>
  <c r="AE121" i="11"/>
  <c r="AE120" i="11"/>
  <c r="E120" i="11"/>
  <c r="AN104" i="11"/>
  <c r="R95" i="11"/>
  <c r="R93" i="11"/>
  <c r="AM91" i="11"/>
  <c r="R91" i="11"/>
  <c r="D91" i="11"/>
  <c r="R89" i="11"/>
  <c r="AM89" i="11" s="1"/>
  <c r="D89" i="11"/>
  <c r="P87" i="11"/>
  <c r="B87" i="11"/>
  <c r="R85" i="11"/>
  <c r="AM83" i="11"/>
  <c r="R83" i="11"/>
  <c r="D83" i="11"/>
  <c r="AM81" i="11"/>
  <c r="R81" i="11"/>
  <c r="D81" i="11"/>
  <c r="D77" i="11"/>
  <c r="AE75" i="11"/>
  <c r="U75" i="11"/>
  <c r="L75" i="11"/>
  <c r="D75" i="11"/>
  <c r="AE73" i="11"/>
  <c r="U73" i="11"/>
  <c r="L73" i="11"/>
  <c r="D73" i="11"/>
  <c r="AC71" i="11"/>
  <c r="S71" i="11"/>
  <c r="J71" i="11"/>
  <c r="B71" i="11"/>
  <c r="AE68" i="11"/>
  <c r="AE67" i="11"/>
  <c r="E67" i="11"/>
  <c r="AM63" i="11"/>
  <c r="AN59" i="11"/>
  <c r="AM59" i="11"/>
  <c r="AN57" i="11"/>
  <c r="AM57" i="11"/>
  <c r="AN55" i="11"/>
  <c r="AM55" i="11"/>
  <c r="AN53" i="11"/>
  <c r="AN51" i="11"/>
  <c r="AM51" i="11"/>
  <c r="AN49" i="11"/>
  <c r="AM49" i="11"/>
  <c r="AN47" i="11"/>
  <c r="AM47" i="11"/>
  <c r="AM45" i="11"/>
  <c r="AN43" i="11"/>
  <c r="AM43" i="11"/>
  <c r="AN41" i="11"/>
  <c r="AM41" i="11"/>
  <c r="AN39" i="11"/>
  <c r="AM39" i="11"/>
  <c r="AN37" i="11"/>
  <c r="AM37" i="11"/>
  <c r="AN35" i="11"/>
  <c r="AM35" i="11"/>
  <c r="AN33" i="11"/>
  <c r="AM33" i="11"/>
  <c r="AN31" i="11"/>
  <c r="AM31" i="11"/>
  <c r="AN29" i="11"/>
  <c r="AM29" i="11"/>
  <c r="AN27" i="11"/>
  <c r="AM27" i="11"/>
  <c r="AN25" i="11"/>
  <c r="AM25" i="11"/>
  <c r="BF1" i="11"/>
  <c r="AM135" i="10" l="1"/>
  <c r="AM127" i="10"/>
  <c r="AE122" i="10"/>
  <c r="AE121" i="10"/>
  <c r="E121" i="10"/>
  <c r="AQ112" i="10"/>
  <c r="AO103" i="10"/>
  <c r="AN103" i="10"/>
  <c r="AM103" i="10"/>
  <c r="AO101" i="10"/>
  <c r="AN101" i="10"/>
  <c r="AM101" i="10"/>
  <c r="AP99" i="10"/>
  <c r="AO99" i="10"/>
  <c r="AN99" i="10"/>
  <c r="AM99" i="10"/>
  <c r="AP97" i="10"/>
  <c r="AO97" i="10"/>
  <c r="AN97" i="10"/>
  <c r="AM97" i="10"/>
  <c r="Q86" i="10"/>
  <c r="AN86" i="10" s="1"/>
  <c r="AN84" i="10"/>
  <c r="Q84" i="10"/>
  <c r="K84" i="10"/>
  <c r="K82" i="10"/>
  <c r="Q80" i="10"/>
  <c r="K80" i="10"/>
  <c r="Q78" i="10"/>
  <c r="AN78" i="10" s="1"/>
  <c r="K78" i="10"/>
  <c r="Q76" i="10"/>
  <c r="AN76" i="10" s="1"/>
  <c r="K76" i="10"/>
  <c r="K74" i="10"/>
  <c r="B74" i="10"/>
  <c r="AM70" i="10"/>
  <c r="AE67" i="10"/>
  <c r="AE66" i="10"/>
  <c r="E66" i="10"/>
  <c r="AO59" i="10"/>
  <c r="AN59" i="10"/>
  <c r="AM59" i="10"/>
  <c r="AO57" i="10"/>
  <c r="AN57" i="10"/>
  <c r="AM57" i="10"/>
  <c r="AR55" i="10"/>
  <c r="AQ55" i="10"/>
  <c r="AO55" i="10"/>
  <c r="AN55" i="10"/>
  <c r="AM55" i="10"/>
  <c r="AQ53" i="10"/>
  <c r="AO53" i="10"/>
  <c r="AN53" i="10"/>
  <c r="AM53" i="10"/>
  <c r="AQ51" i="10"/>
  <c r="AS49" i="10"/>
  <c r="AO45" i="10"/>
  <c r="AN45" i="10"/>
  <c r="AM45" i="10"/>
  <c r="AM43" i="10"/>
  <c r="AR41" i="10"/>
  <c r="AQ41" i="10"/>
  <c r="AO41" i="10"/>
  <c r="AN41" i="10"/>
  <c r="AM41" i="10"/>
  <c r="AQ39" i="10"/>
  <c r="AP39" i="10"/>
  <c r="AO39" i="10"/>
  <c r="AN39" i="10"/>
  <c r="AM39" i="10"/>
  <c r="AQ37" i="10"/>
  <c r="AP37" i="10"/>
  <c r="AO37" i="10"/>
  <c r="AN37" i="10"/>
  <c r="AM37" i="10"/>
  <c r="AQ35" i="10"/>
  <c r="AP35" i="10"/>
  <c r="AO35" i="10"/>
  <c r="AN35" i="10"/>
  <c r="AM35" i="10"/>
  <c r="AQ33" i="10"/>
  <c r="AQ31" i="10"/>
  <c r="AQ29" i="10"/>
  <c r="AQ27" i="10"/>
  <c r="AO27" i="10"/>
  <c r="AN27" i="10"/>
  <c r="AM27" i="10"/>
  <c r="AQ25" i="10"/>
  <c r="AM25" i="10"/>
  <c r="AM23" i="10"/>
  <c r="BF1" i="10"/>
  <c r="AL142" i="9" l="1"/>
  <c r="AL135" i="9"/>
  <c r="AM124" i="9"/>
  <c r="AL124" i="9"/>
  <c r="AE122" i="9"/>
  <c r="AE121" i="9"/>
  <c r="E121" i="9"/>
  <c r="AN110" i="9"/>
  <c r="AM110" i="9"/>
  <c r="AL110" i="9"/>
  <c r="AN108" i="9"/>
  <c r="AM108" i="9"/>
  <c r="AL108" i="9"/>
  <c r="AN106" i="9"/>
  <c r="AM106" i="9"/>
  <c r="AL106" i="9"/>
  <c r="AN104" i="9"/>
  <c r="AM104" i="9"/>
  <c r="AL104" i="9"/>
  <c r="AN102" i="9"/>
  <c r="AM102" i="9"/>
  <c r="AL102" i="9"/>
  <c r="AN100" i="9"/>
  <c r="AM100" i="9"/>
  <c r="AL100" i="9"/>
  <c r="AN98" i="9"/>
  <c r="AM98" i="9"/>
  <c r="AL98" i="9"/>
  <c r="P85" i="9"/>
  <c r="P83" i="9"/>
  <c r="AL83" i="9" s="1"/>
  <c r="P81" i="9"/>
  <c r="AL81" i="9" s="1"/>
  <c r="AD77" i="9"/>
  <c r="P77" i="9"/>
  <c r="J77" i="9"/>
  <c r="AL75" i="9"/>
  <c r="P75" i="9"/>
  <c r="J75" i="9"/>
  <c r="P73" i="9"/>
  <c r="AL73" i="9" s="1"/>
  <c r="J73" i="9"/>
  <c r="AD71" i="9"/>
  <c r="P71" i="9"/>
  <c r="J71" i="9"/>
  <c r="J69" i="9"/>
  <c r="AL67" i="9"/>
  <c r="AE66" i="9"/>
  <c r="AE65" i="9"/>
  <c r="E65" i="9"/>
  <c r="AL58" i="9"/>
  <c r="AN51" i="9"/>
  <c r="AM51" i="9"/>
  <c r="AL51" i="9"/>
  <c r="AM49" i="9"/>
  <c r="AL49" i="9"/>
  <c r="AM47" i="9"/>
  <c r="AL47" i="9"/>
  <c r="AM45" i="9"/>
  <c r="AL45" i="9"/>
  <c r="AM43" i="9"/>
  <c r="AL43" i="9"/>
  <c r="AL41" i="9"/>
  <c r="AL39" i="9"/>
  <c r="AN37" i="9"/>
  <c r="AM37" i="9"/>
  <c r="AL37" i="9"/>
  <c r="AM35" i="9"/>
  <c r="AL35" i="9"/>
  <c r="AM33" i="9"/>
  <c r="AL33" i="9"/>
  <c r="AM31" i="9"/>
  <c r="AL31" i="9"/>
  <c r="AM29" i="9"/>
  <c r="AL29" i="9"/>
  <c r="AM27" i="9"/>
  <c r="AL27" i="9"/>
  <c r="AP25" i="9"/>
  <c r="AP31" i="9" s="1"/>
  <c r="AP45" i="9" s="1"/>
  <c r="AM25" i="9"/>
  <c r="AL25" i="9"/>
  <c r="AP23" i="9"/>
  <c r="AP18" i="9"/>
  <c r="AP17" i="9"/>
  <c r="BG1" i="9"/>
  <c r="C29" i="2" l="1"/>
  <c r="B28" i="2" l="1"/>
  <c r="C28" i="2" l="1"/>
  <c r="C27" i="2" l="1"/>
  <c r="C25" i="2"/>
  <c r="C24" i="2"/>
  <c r="C23" i="2"/>
  <c r="C22" i="2"/>
  <c r="C21" i="2"/>
  <c r="AD14" i="10" l="1"/>
  <c r="AM14" i="10" s="1"/>
  <c r="AD14" i="9"/>
  <c r="AL14" i="9" s="1"/>
  <c r="AD14" i="12"/>
  <c r="AL14" i="12" s="1"/>
  <c r="AD14" i="11"/>
  <c r="AM14" i="11" s="1"/>
  <c r="D96" i="12"/>
  <c r="AT23" i="10"/>
  <c r="AQ23" i="9"/>
  <c r="AQ21" i="12"/>
  <c r="D135" i="9"/>
  <c r="D137" i="11"/>
  <c r="AR23" i="11"/>
  <c r="D127" i="10"/>
  <c r="AT25" i="10"/>
  <c r="AQ24" i="9"/>
  <c r="AQ23" i="12"/>
  <c r="AR24" i="11"/>
  <c r="C15" i="2"/>
  <c r="P74" i="6"/>
  <c r="P72" i="6"/>
  <c r="B63" i="6" l="1"/>
  <c r="E64" i="6"/>
  <c r="AE64" i="6"/>
  <c r="AE65" i="6"/>
  <c r="AE123" i="6"/>
  <c r="AE122" i="6"/>
  <c r="E122" i="6"/>
  <c r="B121" i="6"/>
  <c r="AP17" i="6"/>
  <c r="AP18" i="6" s="1"/>
  <c r="AP23" i="6" s="1"/>
  <c r="AP25" i="6" s="1"/>
  <c r="AP31" i="6" s="1"/>
  <c r="AP45" i="6" s="1"/>
  <c r="AN109" i="6" l="1"/>
  <c r="AM109" i="6"/>
  <c r="AL109" i="6"/>
  <c r="AN107" i="6"/>
  <c r="AM107" i="6"/>
  <c r="AL107" i="6"/>
  <c r="AN105" i="6"/>
  <c r="AM105" i="6"/>
  <c r="AL105" i="6"/>
  <c r="AN103" i="6"/>
  <c r="AM103" i="6"/>
  <c r="AL103" i="6"/>
  <c r="AN101" i="6"/>
  <c r="AM101" i="6"/>
  <c r="AL101" i="6"/>
  <c r="AN99" i="6"/>
  <c r="AM99" i="6"/>
  <c r="AL99" i="6"/>
  <c r="AN97" i="6"/>
  <c r="AM97" i="6"/>
  <c r="AL97" i="6"/>
  <c r="AQ24" i="6" l="1"/>
  <c r="AN35" i="6" l="1"/>
  <c r="AN49" i="6" l="1"/>
  <c r="P84" i="6"/>
  <c r="P82" i="6"/>
  <c r="AL82" i="6" s="1"/>
  <c r="P80" i="6"/>
  <c r="AL80" i="6" s="1"/>
  <c r="P76" i="6"/>
  <c r="AB70" i="6"/>
  <c r="P70" i="6"/>
  <c r="J76" i="6"/>
  <c r="J74" i="6"/>
  <c r="J72" i="6"/>
  <c r="J70" i="6"/>
  <c r="J68" i="6"/>
  <c r="D137" i="6"/>
  <c r="AL137" i="6"/>
  <c r="AL66" i="6"/>
  <c r="AM43" i="6"/>
  <c r="AM41" i="6"/>
  <c r="AM35" i="6"/>
  <c r="AM33" i="6"/>
  <c r="AM31" i="6"/>
  <c r="AL53" i="6"/>
  <c r="AL51" i="6"/>
  <c r="AL49" i="6"/>
  <c r="AL31" i="6"/>
  <c r="AL47" i="6"/>
  <c r="AL43" i="6"/>
  <c r="AQ23" i="6" l="1"/>
  <c r="C20" i="2"/>
  <c r="C19" i="2"/>
  <c r="C18" i="2"/>
  <c r="C17" i="2"/>
  <c r="C16" i="2"/>
  <c r="AD14" i="6" l="1"/>
  <c r="AL14" i="6" s="1"/>
  <c r="G6" i="2"/>
  <c r="G13" i="2"/>
  <c r="Z147" i="6" l="1"/>
  <c r="AL144" i="6"/>
  <c r="AL125" i="6" l="1"/>
  <c r="B167" i="6"/>
  <c r="B6" i="7" l="1"/>
  <c r="B34" i="7" s="1"/>
  <c r="B35" i="7" s="1"/>
  <c r="AM125" i="6"/>
  <c r="AL74" i="6"/>
  <c r="AL72" i="6"/>
  <c r="AL57" i="6"/>
  <c r="AM45" i="6"/>
  <c r="AL45" i="6"/>
  <c r="AL41" i="6"/>
  <c r="AL39" i="6"/>
  <c r="AM49" i="6"/>
  <c r="AL37" i="6"/>
  <c r="AM47" i="6"/>
  <c r="AL33" i="6"/>
  <c r="AL35" i="6"/>
  <c r="AM29" i="6"/>
  <c r="AL29" i="6"/>
  <c r="AM27" i="6"/>
  <c r="AL27" i="6"/>
  <c r="AM25" i="6"/>
  <c r="AL25" i="6"/>
  <c r="BG1" i="6"/>
  <c r="D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32FFAC96-451B-4A28-81D0-4463B1875D12}">
      <text>
        <r>
          <rPr>
            <b/>
            <sz val="9"/>
            <color indexed="81"/>
            <rFont val="Tahoma"/>
            <family val="2"/>
          </rPr>
          <t>Note:</t>
        </r>
        <r>
          <rPr>
            <sz val="9"/>
            <color indexed="81"/>
            <rFont val="Tahoma"/>
            <family val="2"/>
          </rPr>
          <t xml:space="preserve">
Enter the name of the development</t>
        </r>
      </text>
    </comment>
    <comment ref="AE17" authorId="0" shapeId="0" xr:uid="{811F3476-6DCA-42D5-958C-7C9BBD1443B2}">
      <text>
        <r>
          <rPr>
            <b/>
            <sz val="9"/>
            <color indexed="81"/>
            <rFont val="Tahoma"/>
            <family val="2"/>
          </rPr>
          <t>Note:</t>
        </r>
        <r>
          <rPr>
            <sz val="9"/>
            <color indexed="81"/>
            <rFont val="Tahoma"/>
            <family val="2"/>
          </rPr>
          <t xml:space="preserve">
Enter number in decimal format.
Example:  00.000000</t>
        </r>
      </text>
    </comment>
    <comment ref="AE18" authorId="0" shapeId="0" xr:uid="{F81395FF-03AE-4ACB-AB17-8FAFCFB87D0E}">
      <text>
        <r>
          <rPr>
            <b/>
            <sz val="9"/>
            <color indexed="81"/>
            <rFont val="Tahoma"/>
            <family val="2"/>
          </rPr>
          <t>Note:</t>
        </r>
        <r>
          <rPr>
            <sz val="9"/>
            <color indexed="81"/>
            <rFont val="Tahoma"/>
            <family val="2"/>
          </rPr>
          <t xml:space="preserve">
Enter number in decimal format.
Example:  00.000000</t>
        </r>
      </text>
    </comment>
    <comment ref="V39" authorId="0" shapeId="0" xr:uid="{A7D68AEF-8DF8-423E-93B5-E26DEE18441D}">
      <text>
        <r>
          <rPr>
            <b/>
            <sz val="9"/>
            <color indexed="81"/>
            <rFont val="Tahoma"/>
            <family val="2"/>
          </rPr>
          <t>NOTE:</t>
        </r>
        <r>
          <rPr>
            <sz val="9"/>
            <color indexed="81"/>
            <rFont val="Tahoma"/>
            <family val="2"/>
          </rPr>
          <t xml:space="preserve">
Examples:
  Sanitary sewer
  Wash water</t>
        </r>
      </text>
    </comment>
    <comment ref="AA43" authorId="0" shapeId="0" xr:uid="{E5B23CD3-5429-4383-AFB7-417D244A3E98}">
      <text>
        <r>
          <rPr>
            <b/>
            <sz val="9"/>
            <color indexed="81"/>
            <rFont val="Tahoma"/>
            <family val="2"/>
          </rPr>
          <t>NOTE:</t>
        </r>
        <r>
          <rPr>
            <sz val="9"/>
            <color indexed="81"/>
            <rFont val="Tahoma"/>
            <family val="2"/>
          </rPr>
          <t xml:space="preserve">
Examples:
  Storm sewer
  Drainage swale
  Ditch
  Stream/creek
  Street
  Adjacent property</t>
        </r>
      </text>
    </comment>
    <comment ref="Z144" authorId="0" shapeId="0" xr:uid="{94178A49-3A82-4EEE-8BB4-464645456D8C}">
      <text>
        <r>
          <rPr>
            <b/>
            <sz val="9"/>
            <color indexed="81"/>
            <rFont val="Tahoma"/>
            <family val="2"/>
          </rPr>
          <t>Note:</t>
        </r>
        <r>
          <rPr>
            <sz val="9"/>
            <color indexed="81"/>
            <rFont val="Tahoma"/>
            <family val="2"/>
          </rPr>
          <t xml:space="preserve">
Use the drop down list to select your professional registration type.</t>
        </r>
      </text>
    </comment>
    <comment ref="Z150" authorId="0" shapeId="0" xr:uid="{50AB71CC-4C3C-43E8-9377-4935026A6F4B}">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B5DDED00-2874-4B57-844A-83EFC0B66B6B}">
      <text>
        <r>
          <rPr>
            <b/>
            <sz val="9"/>
            <color indexed="81"/>
            <rFont val="Tahoma"/>
            <family val="2"/>
          </rPr>
          <t>Note:</t>
        </r>
        <r>
          <rPr>
            <sz val="9"/>
            <color indexed="81"/>
            <rFont val="Tahoma"/>
            <family val="2"/>
          </rPr>
          <t xml:space="preserve">
Enter the name of the development</t>
        </r>
      </text>
    </comment>
    <comment ref="AE17" authorId="0" shapeId="0" xr:uid="{2744DCCE-B1C8-43C2-A9FF-DB3D4D2DDD37}">
      <text>
        <r>
          <rPr>
            <b/>
            <sz val="9"/>
            <color indexed="81"/>
            <rFont val="Tahoma"/>
            <family val="2"/>
          </rPr>
          <t>Note:</t>
        </r>
        <r>
          <rPr>
            <sz val="9"/>
            <color indexed="81"/>
            <rFont val="Tahoma"/>
            <family val="2"/>
          </rPr>
          <t xml:space="preserve">
Enter number in decimal format.
Example:  00.000000</t>
        </r>
      </text>
    </comment>
    <comment ref="AE18" authorId="0" shapeId="0" xr:uid="{8194DC51-3B61-41D3-809F-3EBEE4ED5325}">
      <text>
        <r>
          <rPr>
            <b/>
            <sz val="9"/>
            <color indexed="81"/>
            <rFont val="Tahoma"/>
            <family val="2"/>
          </rPr>
          <t>Note:</t>
        </r>
        <r>
          <rPr>
            <sz val="9"/>
            <color indexed="81"/>
            <rFont val="Tahoma"/>
            <family val="2"/>
          </rPr>
          <t xml:space="preserve">
Enter number in decimal format.
Example:  00.000000</t>
        </r>
      </text>
    </comment>
    <comment ref="V41" authorId="0" shapeId="0" xr:uid="{E5AC99AE-39D2-4F5D-B689-699931C98F83}">
      <text>
        <r>
          <rPr>
            <b/>
            <sz val="9"/>
            <color indexed="81"/>
            <rFont val="Tahoma"/>
            <family val="2"/>
          </rPr>
          <t>Note:</t>
        </r>
        <r>
          <rPr>
            <sz val="9"/>
            <color indexed="81"/>
            <rFont val="Tahoma"/>
            <family val="2"/>
          </rPr>
          <t xml:space="preserve">
Examples:
  Sanitary sewer
  Wash water</t>
        </r>
      </text>
    </comment>
    <comment ref="AA45" authorId="0" shapeId="0" xr:uid="{D9E5BF7F-FF1A-4EA4-B120-7E861B92C440}">
      <text>
        <r>
          <rPr>
            <b/>
            <sz val="9"/>
            <color indexed="81"/>
            <rFont val="Tahoma"/>
            <family val="2"/>
          </rPr>
          <t>NOTE:</t>
        </r>
        <r>
          <rPr>
            <sz val="9"/>
            <color indexed="81"/>
            <rFont val="Tahoma"/>
            <family val="2"/>
          </rPr>
          <t xml:space="preserve">
Examples:
  Storm sewer
  Drainage swale
  Ditch
  Stream/creek
  Street
  Adjacent property</t>
        </r>
      </text>
    </comment>
    <comment ref="Z142" authorId="0" shapeId="0" xr:uid="{56E1B7F8-46E2-4DBA-ADF7-3B806E32BB90}">
      <text>
        <r>
          <rPr>
            <b/>
            <sz val="9"/>
            <color indexed="81"/>
            <rFont val="Tahoma"/>
            <family val="2"/>
          </rPr>
          <t>Note:</t>
        </r>
        <r>
          <rPr>
            <sz val="9"/>
            <color indexed="81"/>
            <rFont val="Tahoma"/>
            <family val="2"/>
          </rPr>
          <t xml:space="preserve">
Use the drop down list to select your professional registration type.</t>
        </r>
      </text>
    </comment>
    <comment ref="Z148" authorId="0" shapeId="0" xr:uid="{555747CF-47B3-4235-9E91-CF410BD8E7A5}">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9EF4CFBE-E662-4BA2-A10C-1F0249E113FB}">
      <text>
        <r>
          <rPr>
            <b/>
            <sz val="9"/>
            <color indexed="81"/>
            <rFont val="Tahoma"/>
            <family val="2"/>
          </rPr>
          <t>Note:</t>
        </r>
        <r>
          <rPr>
            <sz val="9"/>
            <color indexed="81"/>
            <rFont val="Tahoma"/>
            <family val="2"/>
          </rPr>
          <t xml:space="preserve">
Enter the name of the development</t>
        </r>
      </text>
    </comment>
    <comment ref="AE17" authorId="0" shapeId="0" xr:uid="{1274E672-1865-4831-A1E4-1B37D616C040}">
      <text>
        <r>
          <rPr>
            <b/>
            <sz val="9"/>
            <color indexed="81"/>
            <rFont val="Tahoma"/>
            <family val="2"/>
          </rPr>
          <t>Note:</t>
        </r>
        <r>
          <rPr>
            <sz val="9"/>
            <color indexed="81"/>
            <rFont val="Tahoma"/>
            <family val="2"/>
          </rPr>
          <t xml:space="preserve">
Enter number in decimal format.
Example:  00.000000</t>
        </r>
      </text>
    </comment>
    <comment ref="AE18" authorId="0" shapeId="0" xr:uid="{55395C44-661C-476B-9095-4C2A621B5030}">
      <text>
        <r>
          <rPr>
            <b/>
            <sz val="9"/>
            <color indexed="81"/>
            <rFont val="Tahoma"/>
            <family val="2"/>
          </rPr>
          <t>Note:</t>
        </r>
        <r>
          <rPr>
            <sz val="9"/>
            <color indexed="81"/>
            <rFont val="Tahoma"/>
            <family val="2"/>
          </rPr>
          <t xml:space="preserve">
Enter number in decimal format.
Example:  00.000000</t>
        </r>
      </text>
    </comment>
    <comment ref="W45" authorId="0" shapeId="0" xr:uid="{83F70B34-4952-4A48-B3B6-081C99F37078}">
      <text>
        <r>
          <rPr>
            <b/>
            <sz val="9"/>
            <color indexed="81"/>
            <rFont val="Tahoma"/>
            <family val="2"/>
          </rPr>
          <t>Note:</t>
        </r>
        <r>
          <rPr>
            <sz val="9"/>
            <color indexed="81"/>
            <rFont val="Tahoma"/>
            <family val="2"/>
          </rPr>
          <t xml:space="preserve">
Examples:
  Sanitary sewer
  Wash water</t>
        </r>
      </text>
    </comment>
    <comment ref="AA49" authorId="0" shapeId="0" xr:uid="{318AC94D-A81B-4602-98DA-8A934B62754A}">
      <text>
        <r>
          <rPr>
            <b/>
            <sz val="9"/>
            <color indexed="81"/>
            <rFont val="Tahoma"/>
            <family val="2"/>
          </rPr>
          <t>NOTE:</t>
        </r>
        <r>
          <rPr>
            <sz val="9"/>
            <color indexed="81"/>
            <rFont val="Tahoma"/>
            <family val="2"/>
          </rPr>
          <t xml:space="preserve">
Examples:
  Storm sewer
  Drainage swale
  Ditch
  Stream/creek
  Street
  Adjacent property</t>
        </r>
      </text>
    </comment>
    <comment ref="Z135" authorId="0" shapeId="0" xr:uid="{5457BBCE-35C4-4CF0-B670-A33AC13494AC}">
      <text>
        <r>
          <rPr>
            <b/>
            <sz val="9"/>
            <color indexed="81"/>
            <rFont val="Tahoma"/>
            <family val="2"/>
          </rPr>
          <t>Note:</t>
        </r>
        <r>
          <rPr>
            <sz val="9"/>
            <color indexed="81"/>
            <rFont val="Tahoma"/>
            <family val="2"/>
          </rPr>
          <t xml:space="preserve">
Use the drop down list to select your professional registration type.</t>
        </r>
      </text>
    </comment>
    <comment ref="Z141" authorId="0" shapeId="0" xr:uid="{CA720545-6A54-4786-93EE-0DEDE747C962}">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01D629C2-9D22-499D-B74C-0442C9B2B141}">
      <text>
        <r>
          <rPr>
            <b/>
            <sz val="9"/>
            <color indexed="81"/>
            <rFont val="Tahoma"/>
            <family val="2"/>
          </rPr>
          <t>Note:</t>
        </r>
        <r>
          <rPr>
            <sz val="9"/>
            <color indexed="81"/>
            <rFont val="Tahoma"/>
            <family val="2"/>
          </rPr>
          <t xml:space="preserve">
Enter the name of the development</t>
        </r>
      </text>
    </comment>
    <comment ref="AE17" authorId="0" shapeId="0" xr:uid="{71653050-BE2F-46C1-8016-B49F5AAECE85}">
      <text>
        <r>
          <rPr>
            <b/>
            <sz val="9"/>
            <color indexed="81"/>
            <rFont val="Tahoma"/>
            <family val="2"/>
          </rPr>
          <t>Note:</t>
        </r>
        <r>
          <rPr>
            <sz val="9"/>
            <color indexed="81"/>
            <rFont val="Tahoma"/>
            <family val="2"/>
          </rPr>
          <t xml:space="preserve">
Enter number in decimal format.
Example:  00.000000</t>
        </r>
      </text>
    </comment>
    <comment ref="AE18" authorId="0" shapeId="0" xr:uid="{294FFD36-0219-4250-9F9B-919FA40DCD15}">
      <text>
        <r>
          <rPr>
            <b/>
            <sz val="9"/>
            <color indexed="81"/>
            <rFont val="Tahoma"/>
            <family val="2"/>
          </rPr>
          <t>Note:</t>
        </r>
        <r>
          <rPr>
            <sz val="9"/>
            <color indexed="81"/>
            <rFont val="Tahoma"/>
            <family val="2"/>
          </rPr>
          <t xml:space="preserve">
Enter number in decimal format.
Example:  00.000000</t>
        </r>
      </text>
    </comment>
    <comment ref="Z144" authorId="0" shapeId="0" xr:uid="{D6CAEC5B-B7E5-4F8A-B8EC-277D0BE53C74}">
      <text>
        <r>
          <rPr>
            <b/>
            <sz val="9"/>
            <color indexed="81"/>
            <rFont val="Tahoma"/>
            <family val="2"/>
          </rPr>
          <t>Note:</t>
        </r>
        <r>
          <rPr>
            <sz val="9"/>
            <color indexed="81"/>
            <rFont val="Tahoma"/>
            <family val="2"/>
          </rPr>
          <t xml:space="preserve">
Use the drop down list to select your professional registration type.</t>
        </r>
      </text>
    </comment>
    <comment ref="Z150" authorId="0" shapeId="0" xr:uid="{F3879E71-38CF-4ADD-B48C-A97CAFE50E4B}">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5" authorId="0" shapeId="0" xr:uid="{8185876D-1793-4933-8B63-3D91BC77979D}">
      <text>
        <r>
          <rPr>
            <b/>
            <sz val="9"/>
            <color indexed="81"/>
            <rFont val="Tahoma"/>
            <family val="2"/>
          </rPr>
          <t>Note:</t>
        </r>
        <r>
          <rPr>
            <sz val="9"/>
            <color indexed="81"/>
            <rFont val="Tahoma"/>
            <family val="2"/>
          </rPr>
          <t xml:space="preserve">
Enter the name of the development</t>
        </r>
      </text>
    </comment>
    <comment ref="AE17" authorId="0" shapeId="0" xr:uid="{78007259-7F44-4F04-9B53-A2BC4B9D151D}">
      <text>
        <r>
          <rPr>
            <b/>
            <sz val="9"/>
            <color indexed="81"/>
            <rFont val="Tahoma"/>
            <family val="2"/>
          </rPr>
          <t>Note:</t>
        </r>
        <r>
          <rPr>
            <sz val="9"/>
            <color indexed="81"/>
            <rFont val="Tahoma"/>
            <family val="2"/>
          </rPr>
          <t xml:space="preserve">
Enter number in decimal format.
Example: 00.000000</t>
        </r>
      </text>
    </comment>
    <comment ref="AE18" authorId="0" shapeId="0" xr:uid="{43717BA1-EE82-488B-BA4E-F593DEF9FC0C}">
      <text>
        <r>
          <rPr>
            <b/>
            <sz val="9"/>
            <color indexed="81"/>
            <rFont val="Tahoma"/>
            <family val="2"/>
          </rPr>
          <t>Note:</t>
        </r>
        <r>
          <rPr>
            <sz val="9"/>
            <color indexed="81"/>
            <rFont val="Tahoma"/>
            <family val="2"/>
          </rPr>
          <t xml:space="preserve">
Enter number in decimal format.
Example: 00.000000</t>
        </r>
      </text>
    </comment>
    <comment ref="AC27" authorId="0" shapeId="0" xr:uid="{1B3ED528-A820-4978-9450-5E92A118C880}">
      <text>
        <r>
          <rPr>
            <b/>
            <sz val="9"/>
            <color indexed="81"/>
            <rFont val="Tahoma"/>
            <family val="2"/>
          </rPr>
          <t>NOTE:</t>
        </r>
        <r>
          <rPr>
            <sz val="9"/>
            <color indexed="81"/>
            <rFont val="Tahoma"/>
            <family val="2"/>
          </rPr>
          <t xml:space="preserve">
Examples:
  Storm sewer
  Drainage swale
  Ditch
  Stream/creek
  Street
  Adjacent property</t>
        </r>
      </text>
    </comment>
    <comment ref="W40" authorId="0" shapeId="0" xr:uid="{2332CC7E-358C-4606-B448-4246A4F02201}">
      <text>
        <r>
          <rPr>
            <b/>
            <sz val="9"/>
            <color indexed="81"/>
            <rFont val="Tahoma"/>
            <family val="2"/>
          </rPr>
          <t>Note:</t>
        </r>
        <r>
          <rPr>
            <sz val="9"/>
            <color indexed="81"/>
            <rFont val="Tahoma"/>
            <family val="2"/>
          </rPr>
          <t xml:space="preserve">
Examples:
  Sanitary sewer
  Wash water</t>
        </r>
      </text>
    </comment>
    <comment ref="Z103" authorId="0" shapeId="0" xr:uid="{ED04949C-DB22-4371-BE02-A1D44A51666E}">
      <text>
        <r>
          <rPr>
            <b/>
            <sz val="9"/>
            <color indexed="81"/>
            <rFont val="Tahoma"/>
            <family val="2"/>
          </rPr>
          <t>Note:</t>
        </r>
        <r>
          <rPr>
            <sz val="9"/>
            <color indexed="81"/>
            <rFont val="Tahoma"/>
            <family val="2"/>
          </rPr>
          <t xml:space="preserve">
Use the drop down list to select your professional registration type.</t>
        </r>
      </text>
    </comment>
    <comment ref="Z109" authorId="0" shapeId="0" xr:uid="{0F24EDEA-9DC5-432C-BA76-E648DE4C4A38}">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t>
        </r>
      </text>
    </comment>
  </commentList>
</comments>
</file>

<file path=xl/sharedStrings.xml><?xml version="1.0" encoding="utf-8"?>
<sst xmlns="http://schemas.openxmlformats.org/spreadsheetml/2006/main" count="1172" uniqueCount="393">
  <si>
    <t>(WQ)</t>
  </si>
  <si>
    <t>(2-yr)</t>
  </si>
  <si>
    <t>(5-yr)</t>
  </si>
  <si>
    <t>(10-yr)</t>
  </si>
  <si>
    <t>(25-yr)</t>
  </si>
  <si>
    <t>(100-yr)</t>
  </si>
  <si>
    <t>Multi-Stage Riser</t>
  </si>
  <si>
    <t>Emergency Spillway</t>
  </si>
  <si>
    <t>Date:</t>
  </si>
  <si>
    <t>Approval Status:</t>
  </si>
  <si>
    <t>Comments:</t>
  </si>
  <si>
    <t>Material</t>
  </si>
  <si>
    <t>Concrete</t>
  </si>
  <si>
    <t>Metal</t>
  </si>
  <si>
    <t>HDPP</t>
  </si>
  <si>
    <t>PVC</t>
  </si>
  <si>
    <t>HDPE</t>
  </si>
  <si>
    <t>Other</t>
  </si>
  <si>
    <t>Select</t>
  </si>
  <si>
    <t>Shape</t>
  </si>
  <si>
    <t>ft</t>
  </si>
  <si>
    <t>Reviewed:</t>
  </si>
  <si>
    <t>Type</t>
  </si>
  <si>
    <t>Enter data as applicable for the proposed design.</t>
  </si>
  <si>
    <t>General Instructions</t>
  </si>
  <si>
    <t>Field Types</t>
  </si>
  <si>
    <t>Supplemental Instructions</t>
  </si>
  <si>
    <t>Use the drop down list to select a shape.</t>
  </si>
  <si>
    <t>Riprap</t>
  </si>
  <si>
    <t>Earthen</t>
  </si>
  <si>
    <t>Geotextile</t>
  </si>
  <si>
    <t>Total Post Q &gt; Pre Q</t>
  </si>
  <si>
    <t>Post Total not completed</t>
  </si>
  <si>
    <t>Design Response</t>
  </si>
  <si>
    <t>Emergency Spillway Section not completed</t>
  </si>
  <si>
    <t>Emergency Spillway:</t>
  </si>
  <si>
    <t>Photographs, at a minimum, shall include the following:</t>
  </si>
  <si>
    <t>a.</t>
  </si>
  <si>
    <t>b.</t>
  </si>
  <si>
    <t>Photographs</t>
  </si>
  <si>
    <t xml:space="preserve">General overview of the detention pond </t>
  </si>
  <si>
    <t>Outlet structure showing multi-stage riser, orifices, weirs, outlet pipe, and WQ filter</t>
  </si>
  <si>
    <t>Outlet pipe discharge location and outlet protection</t>
  </si>
  <si>
    <t>Emergency spillway and discharge location</t>
  </si>
  <si>
    <t>Pipes that discharge into the detention pond</t>
  </si>
  <si>
    <t>Location where detention pond discharges into receiving stream, culvert, or channel</t>
  </si>
  <si>
    <t>Provide ALL required attachments:</t>
  </si>
  <si>
    <t>e.</t>
  </si>
  <si>
    <t>c.</t>
  </si>
  <si>
    <t>d.</t>
  </si>
  <si>
    <t>f.</t>
  </si>
  <si>
    <t>•</t>
  </si>
  <si>
    <t>Latitude and/or Longitude not provided</t>
  </si>
  <si>
    <t>Max Stage for 2, 5, 10, and/or 25-year storm  &gt; Emergency Spillway Crest Elevation</t>
  </si>
  <si>
    <t xml:space="preserve">This is a calculated field.  Once the required information is entered, the orange highlight will be removed. </t>
  </si>
  <si>
    <t>Use the drop down list to select a material.</t>
  </si>
  <si>
    <t>Review Status</t>
  </si>
  <si>
    <t xml:space="preserve"> O&amp;M Agreement</t>
  </si>
  <si>
    <t>Attachments:</t>
  </si>
  <si>
    <t xml:space="preserve"> Yes</t>
  </si>
  <si>
    <t xml:space="preserve"> No</t>
  </si>
  <si>
    <t xml:space="preserve"> Approved</t>
  </si>
  <si>
    <t xml:space="preserve"> Approved Contingent</t>
  </si>
  <si>
    <t xml:space="preserve"> Denied</t>
  </si>
  <si>
    <t xml:space="preserve"> Incomplete</t>
  </si>
  <si>
    <t>Owner's Information</t>
  </si>
  <si>
    <t xml:space="preserve"> Not Applicable</t>
  </si>
  <si>
    <t xml:space="preserve">Name: </t>
  </si>
  <si>
    <t xml:space="preserve">Address: </t>
  </si>
  <si>
    <t xml:space="preserve">Email: </t>
  </si>
  <si>
    <t xml:space="preserve">HOA Name: </t>
  </si>
  <si>
    <t xml:space="preserve">State: </t>
  </si>
  <si>
    <t xml:space="preserve">Zip Code: </t>
  </si>
  <si>
    <t xml:space="preserve">Phone: </t>
  </si>
  <si>
    <t xml:space="preserve">Title: </t>
  </si>
  <si>
    <t>No</t>
  </si>
  <si>
    <r>
      <t>WQ</t>
    </r>
    <r>
      <rPr>
        <vertAlign val="subscript"/>
        <sz val="11"/>
        <color theme="1"/>
        <rFont val="Calibri"/>
        <family val="2"/>
        <scheme val="minor"/>
      </rPr>
      <t>v</t>
    </r>
    <r>
      <rPr>
        <sz val="11"/>
        <color theme="1"/>
        <rFont val="Calibri"/>
        <family val="2"/>
        <scheme val="minor"/>
      </rPr>
      <t xml:space="preserve"> Required &gt; WQ</t>
    </r>
    <r>
      <rPr>
        <vertAlign val="subscript"/>
        <sz val="11"/>
        <color theme="1"/>
        <rFont val="Calibri"/>
        <family val="2"/>
        <scheme val="minor"/>
      </rPr>
      <t>v</t>
    </r>
    <r>
      <rPr>
        <sz val="11"/>
        <color theme="1"/>
        <rFont val="Calibri"/>
        <family val="2"/>
        <scheme val="minor"/>
      </rPr>
      <t xml:space="preserve"> Provided</t>
    </r>
  </si>
  <si>
    <t>Montgomery</t>
  </si>
  <si>
    <t>Hoover</t>
  </si>
  <si>
    <t>Prattville</t>
  </si>
  <si>
    <t>Mobile</t>
  </si>
  <si>
    <t xml:space="preserve">Select City: </t>
  </si>
  <si>
    <r>
      <t xml:space="preserve">Form 4A - Detention Pond
</t>
    </r>
    <r>
      <rPr>
        <b/>
        <sz val="16"/>
        <color theme="1"/>
        <rFont val="Calibri"/>
        <family val="2"/>
        <scheme val="minor"/>
      </rPr>
      <t>Annual Inspection Form</t>
    </r>
  </si>
  <si>
    <t xml:space="preserve"> Photographs</t>
  </si>
  <si>
    <t xml:space="preserve"> Maintenance Summary</t>
  </si>
  <si>
    <t>Development Information:</t>
  </si>
  <si>
    <t xml:space="preserve">Date: </t>
  </si>
  <si>
    <t xml:space="preserve">BMP ID: </t>
  </si>
  <si>
    <t xml:space="preserve">Latitude: </t>
  </si>
  <si>
    <t xml:space="preserve">Longitude: </t>
  </si>
  <si>
    <t xml:space="preserve">Contact: </t>
  </si>
  <si>
    <t>Maintenance Summary</t>
  </si>
  <si>
    <t>Inspection Observations</t>
  </si>
  <si>
    <t>NA</t>
  </si>
  <si>
    <t>Yes</t>
  </si>
  <si>
    <t>Weirs:</t>
  </si>
  <si>
    <t>Damaged?</t>
  </si>
  <si>
    <t>WQv Orifice and Filter:</t>
  </si>
  <si>
    <t>Staged Orifices:</t>
  </si>
  <si>
    <t>Detention Pond:</t>
  </si>
  <si>
    <t>Poor vegetation / ground cover?</t>
  </si>
  <si>
    <t>Follow-up Actions</t>
  </si>
  <si>
    <t xml:space="preserve"> No follow-up actions are required</t>
  </si>
  <si>
    <t>Maintenance Needed</t>
  </si>
  <si>
    <t>WQv Orifice and Filter</t>
  </si>
  <si>
    <t>Staged Orifices</t>
  </si>
  <si>
    <t>Weirs</t>
  </si>
  <si>
    <t xml:space="preserve"> Repair</t>
  </si>
  <si>
    <t>Detention Pond</t>
  </si>
  <si>
    <t xml:space="preserve"> bags</t>
  </si>
  <si>
    <t xml:space="preserve"> cy</t>
  </si>
  <si>
    <t xml:space="preserve">Company: </t>
  </si>
  <si>
    <t xml:space="preserve">Signature: </t>
  </si>
  <si>
    <t>Select either "Yes" or "No" by placing an "X" in the appropriate box.  Once an "X" is entered, the green highlight will be removed.</t>
  </si>
  <si>
    <t>The Supplemental Instructions provide additional guidance and design standards.</t>
  </si>
  <si>
    <t>Once the Design, As-built, or Inspection Forms are completed, there should be no green, yellow, or orange highlighted fields.</t>
  </si>
  <si>
    <t>Automated Review Checks:  Once information and data are entered into the form, the form will check the information entered and identify any potential issues or concerns.  Prior to printing the form, all automated comments shall be resolved.</t>
  </si>
  <si>
    <t>Round</t>
  </si>
  <si>
    <t>Rectangle</t>
  </si>
  <si>
    <t>Square</t>
  </si>
  <si>
    <t>Trapezoid</t>
  </si>
  <si>
    <t>Revision Date:</t>
  </si>
  <si>
    <t>Page 1 of 3</t>
  </si>
  <si>
    <t>Page 2 of 3</t>
  </si>
  <si>
    <t>Page 3 of 3</t>
  </si>
  <si>
    <t>Jefferson</t>
  </si>
  <si>
    <t>City</t>
  </si>
  <si>
    <t>County</t>
  </si>
  <si>
    <t>Type:</t>
  </si>
  <si>
    <t>1 July 2018</t>
  </si>
  <si>
    <t>1 October 2015</t>
  </si>
  <si>
    <t>1 October 2020</t>
  </si>
  <si>
    <t>1 February 2020</t>
  </si>
  <si>
    <t>Effective Date:</t>
  </si>
  <si>
    <t>Entity Type:</t>
  </si>
  <si>
    <t>Maintenance Agreement:</t>
  </si>
  <si>
    <t xml:space="preserve"> Covenant</t>
  </si>
  <si>
    <t>Qualified Professional</t>
  </si>
  <si>
    <t>Professional Engineer</t>
  </si>
  <si>
    <t>Certified Professional in Erosion and Sediment Control</t>
  </si>
  <si>
    <t>Certified Erosion, Sediment and Stormwater Inspector</t>
  </si>
  <si>
    <t>Certified Professional in Stormwater Quality</t>
  </si>
  <si>
    <t>Certified Professional in Municipal Stormwater Management</t>
  </si>
  <si>
    <t>Qualified Credentialed Inspector</t>
  </si>
  <si>
    <t>Professional Registration:</t>
  </si>
  <si>
    <t>Registration Number:</t>
  </si>
  <si>
    <t>Acronym</t>
  </si>
  <si>
    <t>Registration</t>
  </si>
  <si>
    <t xml:space="preserve">CESSWI No.: </t>
  </si>
  <si>
    <t xml:space="preserve">CPESC No.: </t>
  </si>
  <si>
    <t xml:space="preserve">CPMSM No.: </t>
  </si>
  <si>
    <t xml:space="preserve">CPSWQ No.: </t>
  </si>
  <si>
    <t xml:space="preserve">PE No.: </t>
  </si>
  <si>
    <t xml:space="preserve">QCI No.: </t>
  </si>
  <si>
    <t>The developer/owner shall retain the services of a registered professional to:</t>
  </si>
  <si>
    <t>By affixing my signature on this form, I hereby certify that the detention pond:</t>
  </si>
  <si>
    <t>Requires the above described maintenance in order to function as it was designed.  Upon completion of the required maintenance activities, I shall reinspect the detention pond and provide a supplemental Annual Inspection Form.</t>
  </si>
  <si>
    <t>Registered Professional Certification</t>
  </si>
  <si>
    <t>Home Owners Association (HOA) Information</t>
  </si>
  <si>
    <t xml:space="preserve"> Repair vegetation / ground cover</t>
  </si>
  <si>
    <t>A registered professional shall include:</t>
  </si>
  <si>
    <t>CESSWI - Certified Erosion, Sediment, and Stormwater Inspector</t>
  </si>
  <si>
    <t>CPESC - Certified Professional in Erosion and Sediment Control</t>
  </si>
  <si>
    <t>CPMSM - Certified Professional in Municipal Stormwater Management</t>
  </si>
  <si>
    <t>CPSWQ - Certified Professional in Stormwater Quality</t>
  </si>
  <si>
    <t>PE - Professional Engineer</t>
  </si>
  <si>
    <t>QCI - Qualified Credentialed Inspector</t>
  </si>
  <si>
    <t>Suspect illicit discharge present?</t>
  </si>
  <si>
    <t>Printing the form may require some adjustments to the print settings for the printer being used.</t>
  </si>
  <si>
    <t>designed, the developer / owner shall submit an updated Form 4A – Detention Pond Annual Inspection Form</t>
  </si>
  <si>
    <t>If an inspection is needed by a professional engineer.</t>
  </si>
  <si>
    <t>If any maintenance is required; or,</t>
  </si>
  <si>
    <t>Current Logo</t>
  </si>
  <si>
    <t>If a field is highlighted yellow after a number is entered, the yellow highlight may indicate an error and/or concern.  Once the error and/or concern is resolved, the yellow highlight will be removed.  All yellow highlighted cells shall be resolved or an explanation provided prior to completing the form.</t>
  </si>
  <si>
    <t>Freeboard  &lt;  1.0 ft</t>
  </si>
  <si>
    <t xml:space="preserve">City: </t>
  </si>
  <si>
    <t>This is a required field.  Once a number or text is entered, the green highlight will be removed.</t>
  </si>
  <si>
    <t xml:space="preserve">Shape: </t>
  </si>
  <si>
    <t xml:space="preserve">Select: </t>
  </si>
  <si>
    <t xml:space="preserve">Orifice: </t>
  </si>
  <si>
    <t xml:space="preserve">None: </t>
  </si>
  <si>
    <t>Pre Total not completed</t>
  </si>
  <si>
    <t>V-notch</t>
  </si>
  <si>
    <t>Permit Type:</t>
  </si>
  <si>
    <t>Max Velocity:</t>
  </si>
  <si>
    <t>Lookup Table</t>
  </si>
  <si>
    <t>Engineering or Building No.</t>
  </si>
  <si>
    <t xml:space="preserve">Weir: </t>
  </si>
  <si>
    <t>Use the drop down list to select an orifice or weir.</t>
  </si>
  <si>
    <t>Complete Design Form with the required design information.  Once the Design Form is completed, most of the Design section of the As-built Form will be prepopulated.</t>
  </si>
  <si>
    <t>Requires a more detailed follow-up inspection by a professional engineer.</t>
  </si>
  <si>
    <t>Outlet Control Structure:</t>
  </si>
  <si>
    <t>Litter / debris present?</t>
  </si>
  <si>
    <t>Sediment present?</t>
  </si>
  <si>
    <t>Tall vegetation / trees present?</t>
  </si>
  <si>
    <t>Standing water present?</t>
  </si>
  <si>
    <t>Suspect illicit discharge type?</t>
  </si>
  <si>
    <t>Detention Pond Outfall</t>
  </si>
  <si>
    <t>Discharges to:</t>
  </si>
  <si>
    <t>Damage type?</t>
  </si>
  <si>
    <t xml:space="preserve"> Maintenance is required</t>
  </si>
  <si>
    <t xml:space="preserve"> Low</t>
  </si>
  <si>
    <t xml:space="preserve"> Medium</t>
  </si>
  <si>
    <t xml:space="preserve"> Mow grass / remove trees</t>
  </si>
  <si>
    <t xml:space="preserve"> Remove litter / trash</t>
  </si>
  <si>
    <t xml:space="preserve"> Remove sediment</t>
  </si>
  <si>
    <t xml:space="preserve"> Report suspect illicit discharge</t>
  </si>
  <si>
    <t>Sediment Present?</t>
  </si>
  <si>
    <t>Detention Pond Outfall:</t>
  </si>
  <si>
    <t xml:space="preserve">Priority: </t>
  </si>
  <si>
    <t>High</t>
  </si>
  <si>
    <t xml:space="preserve">Detentoin Pond Comments: </t>
  </si>
  <si>
    <t xml:space="preserve">Outfall Comments: </t>
  </si>
  <si>
    <t>Date</t>
  </si>
  <si>
    <t>No. Taken</t>
  </si>
  <si>
    <t xml:space="preserve">Contact Name: </t>
  </si>
  <si>
    <t>This is a required field.  Place an "X" in the appropriate box and the green highlight will be removed.  In some cases, the selection is optional.  Once an option is completed, additional fields may be highlighted green and in some fields the green highlight will be removed.</t>
  </si>
  <si>
    <t>g.</t>
  </si>
  <si>
    <t>ENG No.</t>
  </si>
  <si>
    <t>Inspe Report Due:</t>
  </si>
  <si>
    <t>30 Septbember</t>
  </si>
  <si>
    <t>1 September</t>
  </si>
  <si>
    <t>Outlet control structure showing multi-stage riser, orifices, weirs, outlet pipe, and WQ filter</t>
  </si>
  <si>
    <t>Outlet control structure</t>
  </si>
  <si>
    <t>Detention pond outfall</t>
  </si>
  <si>
    <t>Emergency spillway</t>
  </si>
  <si>
    <t>Storm sewer pipes discharging into detention pond</t>
  </si>
  <si>
    <t>General overview</t>
  </si>
  <si>
    <t>Outfall to receiving stream / storm sewer</t>
  </si>
  <si>
    <t>If the detention pond cotinues to function as it was originally designed;</t>
  </si>
  <si>
    <t>Complete Form 4A - Detention Pond Annual Inspection Form;</t>
  </si>
  <si>
    <t>Inspect the detention pond to determine:</t>
  </si>
  <si>
    <t>If maintenance is required to ensure that the detention pond function as it was originally</t>
  </si>
  <si>
    <t>Arch</t>
  </si>
  <si>
    <t>Elliptical</t>
  </si>
  <si>
    <t>(50-yr)</t>
  </si>
  <si>
    <t>Storms:</t>
  </si>
  <si>
    <t>Insp Report Due:</t>
  </si>
  <si>
    <t>2, 5, 10, 25, 50, and 100</t>
  </si>
  <si>
    <r>
      <t>Total Post Q is &lt; -0.50 ft</t>
    </r>
    <r>
      <rPr>
        <vertAlign val="superscript"/>
        <sz val="10.8"/>
        <color theme="1"/>
        <rFont val="Calibri"/>
        <family val="2"/>
      </rPr>
      <t>3</t>
    </r>
    <r>
      <rPr>
        <sz val="11"/>
        <color theme="1"/>
        <rFont val="Calibri"/>
        <family val="2"/>
        <scheme val="minor"/>
      </rPr>
      <t>/s of Pre Q</t>
    </r>
  </si>
  <si>
    <t>2, 5, 10, and 25</t>
  </si>
  <si>
    <t>Page 1 of 2</t>
  </si>
  <si>
    <t>Have post-construction CNs been adjusted to account for mass grading?</t>
  </si>
  <si>
    <t>Known Flooding Req:</t>
  </si>
  <si>
    <t>No. Storms:</t>
  </si>
  <si>
    <t>Known flooding:  2, 5, 10, 25, 50, or 100-yr discharge &gt; 25-yr discharge</t>
  </si>
  <si>
    <t>Drains to adjacent property:  2, 5, 10, 25, 50, or 100-yr discharge &gt; 25-yr discharge</t>
  </si>
  <si>
    <t>Caption, date, and/or description on all photographs?</t>
  </si>
  <si>
    <t>31 December</t>
  </si>
  <si>
    <t>when all maintenance activities have been completed and supporting documentation of maintenace performed.</t>
  </si>
  <si>
    <t>As-Built does not match Design, provide a reson in the Comments section</t>
  </si>
  <si>
    <t>Caption identifying the date, location, and description of the photograph</t>
  </si>
  <si>
    <t>All required photographs are not provided</t>
  </si>
  <si>
    <r>
      <t xml:space="preserve">Form 4B - Retention Pond
</t>
    </r>
    <r>
      <rPr>
        <b/>
        <sz val="16"/>
        <color theme="1"/>
        <rFont val="Calibri"/>
        <family val="2"/>
        <scheme val="minor"/>
      </rPr>
      <t>Annual Inspection Form</t>
    </r>
  </si>
  <si>
    <t>Inspect the retention pond to determine:</t>
  </si>
  <si>
    <t>If the retention pond cotinues to function as it was originally designed; and,</t>
  </si>
  <si>
    <t>Complete Form 4B - Retention Pond Annual Inspection Form; and,</t>
  </si>
  <si>
    <t>Retention Pond / Forebay:</t>
  </si>
  <si>
    <t xml:space="preserve">If maintenance is required to ensure that the retention pond continues to function as it was originally designed, the </t>
  </si>
  <si>
    <t>developer / owner shall submit an updated Form 4B – Retention Pond Annual Inspection Form</t>
  </si>
  <si>
    <t>Trees on embankment?</t>
  </si>
  <si>
    <t>when all maintenance activities have been completed and supporting documentation of maintenance performed.</t>
  </si>
  <si>
    <t>Pond embankment has a leak?</t>
  </si>
  <si>
    <t>Retention Pond Outfall:</t>
  </si>
  <si>
    <t xml:space="preserve">General overview of the retention pond </t>
  </si>
  <si>
    <t>Pipes that discharge into the retention pond</t>
  </si>
  <si>
    <t>Location where retention pond discharges into receiving stream, culvert, or channel</t>
  </si>
  <si>
    <t>Repair</t>
  </si>
  <si>
    <t>Retention Pond</t>
  </si>
  <si>
    <t xml:space="preserve"> Remove trees</t>
  </si>
  <si>
    <t xml:space="preserve"> Repair leak</t>
  </si>
  <si>
    <t>Retention Pond Outfall</t>
  </si>
  <si>
    <t xml:space="preserve">Retentoin Pond Comments: </t>
  </si>
  <si>
    <t>Caption and/or description on all photographs?</t>
  </si>
  <si>
    <t>Retention pond outfall</t>
  </si>
  <si>
    <t>By affixing my signature on this form, I hereby certify that the retention pond:</t>
  </si>
  <si>
    <t>Requires the above described maintenance in order to function as it was designed.  Upon completion of the required maintenance activities, I shall reinspect the retention pond and provide a supplemental Annual Inspection Form.</t>
  </si>
  <si>
    <r>
      <t xml:space="preserve">Form 4C - Underground Detention
</t>
    </r>
    <r>
      <rPr>
        <b/>
        <sz val="16"/>
        <color theme="1"/>
        <rFont val="Calibri"/>
        <family val="2"/>
        <scheme val="minor"/>
      </rPr>
      <t>Annual Inspection Form</t>
    </r>
  </si>
  <si>
    <t>Inspect the underground detention system to determine:</t>
  </si>
  <si>
    <t>If the underground detention system cotinues to function as it was originally designed; and,</t>
  </si>
  <si>
    <t>Complete Form 4C - Underground Detention Annual Inspection Form;</t>
  </si>
  <si>
    <t xml:space="preserve"> Detention </t>
  </si>
  <si>
    <t xml:space="preserve"> Detention w/ Infiltration</t>
  </si>
  <si>
    <t>Inspection Manholes / Port(s):</t>
  </si>
  <si>
    <t xml:space="preserve"> NA</t>
  </si>
  <si>
    <t xml:space="preserve">ID: </t>
  </si>
  <si>
    <t xml:space="preserve">Litter/Debris? </t>
  </si>
  <si>
    <t>If maintenance is required to ensure that the underground detention system continues to function as it was</t>
  </si>
  <si>
    <t xml:space="preserve">Type: </t>
  </si>
  <si>
    <t xml:space="preserve">Sediment? </t>
  </si>
  <si>
    <t>originally designed, the developer / owner shall submit an updated Form 4C – Underground Detention Annual</t>
  </si>
  <si>
    <t xml:space="preserve">Standing Water? </t>
  </si>
  <si>
    <t>Inspection Form when all maintenance activities have been completed and supporting documentation</t>
  </si>
  <si>
    <t xml:space="preserve">Damaged? </t>
  </si>
  <si>
    <t>of maintenance performed.</t>
  </si>
  <si>
    <t xml:space="preserve">Litter / debris? </t>
  </si>
  <si>
    <t xml:space="preserve">WQ Orifice: </t>
  </si>
  <si>
    <t xml:space="preserve">Staged Orifice: </t>
  </si>
  <si>
    <t xml:space="preserve">Standing water? </t>
  </si>
  <si>
    <t xml:space="preserve">Weirs: </t>
  </si>
  <si>
    <t xml:space="preserve">Suspect illicit discharge present? </t>
  </si>
  <si>
    <t>Isolator Row Manhole:</t>
  </si>
  <si>
    <t>Outfall:</t>
  </si>
  <si>
    <t xml:space="preserve">Discharges to: </t>
  </si>
  <si>
    <t xml:space="preserve">Damage type? </t>
  </si>
  <si>
    <t>Location where the underground detention system discharges into receiving stream, culvert, or channel</t>
  </si>
  <si>
    <t>Inspection Port(s)</t>
  </si>
  <si>
    <t>Underground Detention System</t>
  </si>
  <si>
    <t>Isolator Row Manhole(s)</t>
  </si>
  <si>
    <t>Outlet Control Structure</t>
  </si>
  <si>
    <t>Outfall</t>
  </si>
  <si>
    <t xml:space="preserve">Underground Detention  </t>
  </si>
  <si>
    <t xml:space="preserve">System Comments: </t>
  </si>
  <si>
    <t>Inspection Manholes / Ports</t>
  </si>
  <si>
    <t>Isolator Row Manhole</t>
  </si>
  <si>
    <t>City:</t>
  </si>
  <si>
    <t>By affixing my signature on this form, I hereby certify that the underground detention system:</t>
  </si>
  <si>
    <t>Requires the above described maintenance in order to function as it was designed.  Upon completion of the required maintenance activities, I shall reinspect the underground detention system and provide a supplemental Annual Inspection Form.</t>
  </si>
  <si>
    <r>
      <t xml:space="preserve">Form 4D - Bioretention Area
</t>
    </r>
    <r>
      <rPr>
        <b/>
        <sz val="16"/>
        <color theme="1"/>
        <rFont val="Calibri"/>
        <family val="2"/>
        <scheme val="minor"/>
      </rPr>
      <t>Annual Inspection Form</t>
    </r>
  </si>
  <si>
    <t>Inspect the bioretention area to determine:</t>
  </si>
  <si>
    <t>If the bioretention area cotinues to function as it was originally designed; and,</t>
  </si>
  <si>
    <t>Complete Form 4D - Bioretention Area Annual Inspection Form; and,</t>
  </si>
  <si>
    <t>Vegetation</t>
  </si>
  <si>
    <t>Pretreatment Area</t>
  </si>
  <si>
    <t xml:space="preserve">If maintenance is required to ensure that the bioretention area functions as it was originally designed, </t>
  </si>
  <si>
    <t>Dead vegetation / plants present?</t>
  </si>
  <si>
    <t>Excessive sediment accumulation?</t>
  </si>
  <si>
    <t>the developer / owner shall submit an updated Form 4D – Bioretention Area Annual Inspection Form when</t>
  </si>
  <si>
    <t>Vegetation / plants need pruning?</t>
  </si>
  <si>
    <t>Trash / debris accumulation?</t>
  </si>
  <si>
    <t>all maintenance activities have been completed and supporting documentation of maintenance performed.</t>
  </si>
  <si>
    <t>Excessive weeds?</t>
  </si>
  <si>
    <t>Overflow Structure</t>
  </si>
  <si>
    <t>Underdrain Pipe(s)</t>
  </si>
  <si>
    <t>Clogged or obstructed?</t>
  </si>
  <si>
    <t>Outlet Pipe &amp; Headwall</t>
  </si>
  <si>
    <t>Cleanout Pipe(s)</t>
  </si>
  <si>
    <t>Bioretention Area</t>
  </si>
  <si>
    <t>Excessive trash accumulation?</t>
  </si>
  <si>
    <t>Ponded water?</t>
  </si>
  <si>
    <t>Inadequate mulch thickness?</t>
  </si>
  <si>
    <t xml:space="preserve">Have Additional inspections been performed? </t>
  </si>
  <si>
    <t xml:space="preserve"> Documentation attached</t>
  </si>
  <si>
    <t xml:space="preserve">Has vegetation plan been updated? </t>
  </si>
  <si>
    <t xml:space="preserve"> Updated vegetation plan attached</t>
  </si>
  <si>
    <t xml:space="preserve">Has maintenance plan been updated? </t>
  </si>
  <si>
    <t xml:space="preserve"> Updated maintenance plan attached</t>
  </si>
  <si>
    <t xml:space="preserve"> Deficiencies noted and maintenance required</t>
  </si>
  <si>
    <t xml:space="preserve"> Replace Plants</t>
  </si>
  <si>
    <t xml:space="preserve"> Clean</t>
  </si>
  <si>
    <t xml:space="preserve"> Unclog / Clean</t>
  </si>
  <si>
    <t xml:space="preserve"> Prune</t>
  </si>
  <si>
    <t xml:space="preserve"> Remove Weeds</t>
  </si>
  <si>
    <t xml:space="preserve"> Remove trash / debris</t>
  </si>
  <si>
    <t xml:space="preserve"> Remove trash</t>
  </si>
  <si>
    <t xml:space="preserve"> Repair mulch</t>
  </si>
  <si>
    <r>
      <t>Photographs</t>
    </r>
    <r>
      <rPr>
        <sz val="10"/>
        <color theme="1"/>
        <rFont val="Calibri"/>
        <family val="2"/>
        <scheme val="minor"/>
      </rPr>
      <t xml:space="preserve"> </t>
    </r>
  </si>
  <si>
    <t>*Photographs shall be taken during construction of the underground detention system</t>
  </si>
  <si>
    <t>Caption, date, and/or description on all photographs</t>
  </si>
  <si>
    <t>General overview of vegetation</t>
  </si>
  <si>
    <t>By affixing my signature on this form, I hereby certify that the bioretention area:</t>
  </si>
  <si>
    <t>Requires the above described maintenance in order to function as it was designed.  Upon completion of the required maintenance activities, I shall reinspect the bioretention area and provide a supplemental Annual Inspection Form.</t>
  </si>
  <si>
    <r>
      <t xml:space="preserve">Form 4E - Hydrodynamic Separator
</t>
    </r>
    <r>
      <rPr>
        <b/>
        <sz val="16"/>
        <color theme="1"/>
        <rFont val="Calibri"/>
        <family val="2"/>
        <scheme val="minor"/>
      </rPr>
      <t>Annual Inspection Form</t>
    </r>
  </si>
  <si>
    <t>Inspect the hydrodynamic separator to determine:</t>
  </si>
  <si>
    <t>If the hydrodynamic separator cotinues to function as it was originally designed; and,</t>
  </si>
  <si>
    <t>Complete Form 4E - Hydrodynamic Separator Annual Inspection Form; and,</t>
  </si>
  <si>
    <t>Photographs with date and captions</t>
  </si>
  <si>
    <t xml:space="preserve">If maintenance is required to ensure that the hydrodynamic separator functions as it was originally designed, the </t>
  </si>
  <si>
    <t>Hydrodynamic Separator</t>
  </si>
  <si>
    <t>developer / owner shall submit an updated Form 4E - Hydrodynamic Separator Annual Inspection Form when all</t>
  </si>
  <si>
    <t xml:space="preserve">Litter / debris present? </t>
  </si>
  <si>
    <t xml:space="preserve">Outfall discharges to: </t>
  </si>
  <si>
    <t>maintenance activities have been completed.</t>
  </si>
  <si>
    <t xml:space="preserve">Sediment present? </t>
  </si>
  <si>
    <t xml:space="preserve">Inlet pipe clogged? </t>
  </si>
  <si>
    <t xml:space="preserve">Outlet pipe clogged? </t>
  </si>
  <si>
    <t xml:space="preserve">Damage Type? </t>
  </si>
  <si>
    <t xml:space="preserve">Distance from rim to Top of Water? </t>
  </si>
  <si>
    <t xml:space="preserve">Distance from rim to Top of Sediment? </t>
  </si>
  <si>
    <t>Caption identifying the location and/or description of the photograph</t>
  </si>
  <si>
    <t>Hydrodynamic separator</t>
  </si>
  <si>
    <t xml:space="preserve"> Remove litter / debris</t>
  </si>
  <si>
    <t xml:space="preserve"> Clean / repair</t>
  </si>
  <si>
    <t xml:space="preserve">Hydrodynamic </t>
  </si>
  <si>
    <t xml:space="preserve">Separator Comments: </t>
  </si>
  <si>
    <t>By affixing my signature on this form, I hereby certify that the hydrodynamic separator:</t>
  </si>
  <si>
    <t>Requires the above described maintenance in order to function as it was designed.  Upon completion of the required maintenance activities, I shall reinspect the hydrodynamic separator and provide a supplemental Annual Inspection Form.</t>
  </si>
  <si>
    <t xml:space="preserve">Manufacturer: </t>
  </si>
  <si>
    <t xml:space="preserve">Model: </t>
  </si>
  <si>
    <t xml:space="preserve">Diameter: </t>
  </si>
  <si>
    <t xml:space="preserve">Sediment Storage Capacity: </t>
  </si>
  <si>
    <r>
      <t xml:space="preserve"> ft</t>
    </r>
    <r>
      <rPr>
        <vertAlign val="superscript"/>
        <sz val="10"/>
        <color theme="1"/>
        <rFont val="Calibri"/>
        <family val="2"/>
        <scheme val="minor"/>
      </rPr>
      <t>3</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</si>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</sst>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409]d\-mmm\-yy;@"/>
    <numFmt numFmtId="165" formatCode="0."/>
    <numFmt numFmtId="166" formatCode="#,##0.000000"/>
    <numFmt numFmtId="167" formatCode="[$-409]d\ mmmm\ yyyy;@"/>
    <numFmt numFmtId="168" formatCode="[$-409]dd\ mmmm\ yyyy;@"/>
    <numFmt numFmtId="169" formatCode="[&lt;=9999999]###\-####;\(###\)\ ###\-####"/>
    <numFmt numFmtId="170" formatCode="\-0.000000"/>
    <numFmt numFmtId="171" formatCode="[$-409]mmmm\ d\,\ yyyy;@"/>
  </numFmts>
  <fonts count="22" x14ac:knownFonts="1">
    <font>
      <sz val="11"/>
      <color theme="1"/>
      <name val="Calibri"/>
      <family val="2"/>
      <scheme val="minor"/>
    </font>
    <font>
      <b/>
      <u/>
      <sz val="12"/>
      <color theme="1"/>
      <name val="Calibri"/>
      <family val="2"/>
      <scheme val="minor"/>
    </font>
    <font>
      <b/>
      <sz val="18"/>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u/>
      <sz val="11"/>
      <color theme="10"/>
      <name val="Calibri"/>
      <family val="2"/>
      <scheme val="minor"/>
    </font>
    <font>
      <vertAlign val="subscript"/>
      <sz val="11"/>
      <color theme="1"/>
      <name val="Calibri"/>
      <family val="2"/>
      <scheme val="minor"/>
    </font>
    <font>
      <b/>
      <u/>
      <sz val="16"/>
      <color theme="1"/>
      <name val="Calibri"/>
      <family val="2"/>
      <scheme val="minor"/>
    </font>
    <font>
      <sz val="12"/>
      <color theme="1"/>
      <name val="Calibri"/>
      <family val="2"/>
      <scheme val="minor"/>
    </font>
    <font>
      <u/>
      <sz val="12"/>
      <color theme="1"/>
      <name val="Calibri"/>
      <family val="2"/>
      <scheme val="minor"/>
    </font>
    <font>
      <sz val="11"/>
      <color theme="1"/>
      <name val="Calibri"/>
      <family val="2"/>
    </font>
    <font>
      <sz val="9"/>
      <color theme="1"/>
      <name val="Calibri"/>
      <family val="2"/>
      <scheme val="minor"/>
    </font>
    <font>
      <b/>
      <sz val="16"/>
      <color theme="1"/>
      <name val="Calibri"/>
      <family val="2"/>
      <scheme val="minor"/>
    </font>
    <font>
      <sz val="14"/>
      <color theme="1"/>
      <name val="Calibri"/>
      <family val="2"/>
      <scheme val="minor"/>
    </font>
    <font>
      <sz val="10"/>
      <color theme="1"/>
      <name val="Calibri"/>
      <family val="2"/>
    </font>
    <font>
      <sz val="9"/>
      <color indexed="81"/>
      <name val="Tahoma"/>
      <family val="2"/>
    </font>
    <font>
      <b/>
      <sz val="9"/>
      <color indexed="81"/>
      <name val="Tahoma"/>
      <family val="2"/>
    </font>
    <font>
      <vertAlign val="superscript"/>
      <sz val="10.8"/>
      <color theme="1"/>
      <name val="Calibri"/>
      <family val="2"/>
    </font>
    <font>
      <b/>
      <sz val="11"/>
      <color theme="1"/>
      <name val="Calibri"/>
      <family val="2"/>
      <scheme val="minor"/>
    </font>
    <font>
      <u/>
      <sz val="10"/>
      <color theme="10"/>
      <name val="Calibri"/>
      <family val="2"/>
      <scheme val="minor"/>
    </font>
    <font>
      <vertAlign val="superscript"/>
      <sz val="10"/>
      <color theme="1"/>
      <name val="Calibri"/>
      <family val="2"/>
      <scheme val="minor"/>
    </font>
  </fonts>
  <fills count="7">
    <fill>
      <patternFill patternType="none"/>
    </fill>
    <fill>
      <patternFill patternType="gray125"/>
    </fill>
    <fill>
      <patternFill patternType="solid">
        <fgColor theme="7" tint="0.59996337778862885"/>
        <bgColor indexed="64"/>
      </patternFill>
    </fill>
    <fill>
      <patternFill patternType="solid">
        <fgColor theme="8" tint="0.599963377788628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CC"/>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0" fontId="6" fillId="0" borderId="0" applyNumberFormat="0" applyFill="0" applyBorder="0" applyAlignment="0" applyProtection="0"/>
  </cellStyleXfs>
  <cellXfs count="161">
    <xf numFmtId="0" fontId="0" fillId="0" borderId="0" xfId="0"/>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center" vertical="center"/>
    </xf>
    <xf numFmtId="4" fontId="3" fillId="0" borderId="0" xfId="0" applyNumberFormat="1" applyFont="1" applyAlignment="1">
      <alignment vertical="center"/>
    </xf>
    <xf numFmtId="0" fontId="5" fillId="0" borderId="0" xfId="0" applyFont="1" applyAlignment="1">
      <alignment vertical="center"/>
    </xf>
    <xf numFmtId="0" fontId="2" fillId="0" borderId="0" xfId="0" applyFont="1" applyAlignment="1">
      <alignment horizontal="right" vertical="center" wrapText="1"/>
    </xf>
    <xf numFmtId="0" fontId="3" fillId="0" borderId="0" xfId="0" applyFont="1"/>
    <xf numFmtId="0" fontId="2" fillId="0" borderId="0" xfId="0" applyFont="1" applyAlignment="1">
      <alignment vertical="center" wrapText="1"/>
    </xf>
    <xf numFmtId="0" fontId="3" fillId="3" borderId="4" xfId="0" applyFont="1" applyFill="1" applyBorder="1" applyAlignment="1">
      <alignment vertical="center"/>
    </xf>
    <xf numFmtId="0" fontId="1" fillId="3" borderId="3" xfId="0" applyFont="1" applyFill="1" applyBorder="1" applyAlignment="1">
      <alignment vertical="center"/>
    </xf>
    <xf numFmtId="0" fontId="3" fillId="3" borderId="3"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9" xfId="0" applyFont="1" applyFill="1" applyBorder="1" applyAlignment="1">
      <alignment vertical="center"/>
    </xf>
    <xf numFmtId="0" fontId="0" fillId="0" borderId="0" xfId="0" applyAlignment="1">
      <alignment vertical="center"/>
    </xf>
    <xf numFmtId="165" fontId="0" fillId="0" borderId="0" xfId="0" applyNumberFormat="1" applyAlignment="1">
      <alignment horizontal="center" vertical="center"/>
    </xf>
    <xf numFmtId="0" fontId="3" fillId="0" borderId="0" xfId="0" applyFont="1" applyAlignment="1">
      <alignment horizontal="left" vertical="center"/>
    </xf>
    <xf numFmtId="0" fontId="3" fillId="3" borderId="0" xfId="0" applyFont="1" applyFill="1" applyAlignment="1">
      <alignment horizontal="left" vertical="center"/>
    </xf>
    <xf numFmtId="0" fontId="3" fillId="5" borderId="0" xfId="0" applyFont="1" applyFill="1" applyAlignment="1">
      <alignment vertical="center"/>
    </xf>
    <xf numFmtId="0" fontId="3" fillId="0" borderId="10" xfId="0" applyFont="1" applyBorder="1" applyAlignment="1" applyProtection="1">
      <alignment horizontal="center" vertical="center"/>
      <protection locked="0"/>
    </xf>
    <xf numFmtId="165" fontId="3" fillId="0" borderId="0" xfId="0" applyNumberFormat="1" applyFont="1" applyAlignment="1">
      <alignment horizontal="center" vertical="center"/>
    </xf>
    <xf numFmtId="0" fontId="3" fillId="0" borderId="1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right" vertical="center"/>
    </xf>
    <xf numFmtId="0" fontId="0" fillId="0" borderId="0" xfId="0" applyAlignment="1">
      <alignment horizontal="center"/>
    </xf>
    <xf numFmtId="2" fontId="0" fillId="0" borderId="0" xfId="0" applyNumberFormat="1"/>
    <xf numFmtId="2" fontId="0" fillId="0" borderId="0" xfId="0" applyNumberFormat="1" applyAlignment="1">
      <alignment vertical="center"/>
    </xf>
    <xf numFmtId="0" fontId="0" fillId="0" borderId="0" xfId="0" applyAlignment="1">
      <alignment horizontal="right"/>
    </xf>
    <xf numFmtId="0" fontId="0" fillId="6" borderId="11" xfId="0" applyFill="1" applyBorder="1"/>
    <xf numFmtId="0" fontId="8" fillId="0" borderId="0" xfId="0" applyFont="1" applyAlignment="1">
      <alignment vertical="center"/>
    </xf>
    <xf numFmtId="0" fontId="11" fillId="0" borderId="0" xfId="0" applyFont="1" applyAlignment="1">
      <alignment horizontal="center" vertical="center"/>
    </xf>
    <xf numFmtId="0" fontId="0" fillId="0" borderId="0" xfId="0" applyAlignment="1">
      <alignment vertical="top"/>
    </xf>
    <xf numFmtId="0" fontId="3" fillId="0" borderId="3" xfId="0" applyFont="1" applyBorder="1" applyAlignment="1">
      <alignment vertical="center"/>
    </xf>
    <xf numFmtId="0" fontId="9" fillId="0" borderId="10" xfId="0" applyFont="1" applyBorder="1" applyAlignment="1" applyProtection="1">
      <alignment horizontal="center" vertical="center"/>
      <protection locked="0"/>
    </xf>
    <xf numFmtId="0" fontId="6" fillId="0" borderId="0" xfId="1" applyBorder="1" applyAlignment="1" applyProtection="1">
      <alignment vertical="center"/>
    </xf>
    <xf numFmtId="165" fontId="9" fillId="0" borderId="0" xfId="0" applyNumberFormat="1" applyFont="1" applyAlignment="1">
      <alignment horizontal="center" vertical="center"/>
    </xf>
    <xf numFmtId="0" fontId="9" fillId="0" borderId="0" xfId="0" applyFont="1" applyAlignment="1">
      <alignment vertical="center"/>
    </xf>
    <xf numFmtId="165" fontId="8" fillId="0" borderId="0" xfId="0" applyNumberFormat="1" applyFont="1" applyAlignment="1">
      <alignment vertical="center"/>
    </xf>
    <xf numFmtId="0" fontId="9" fillId="0" borderId="1" xfId="0" applyFont="1" applyBorder="1" applyAlignment="1">
      <alignment horizontal="center" vertical="center"/>
    </xf>
    <xf numFmtId="4" fontId="9" fillId="0" borderId="1" xfId="0" applyNumberFormat="1" applyFont="1" applyBorder="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10" fillId="2" borderId="1" xfId="0" applyFont="1" applyFill="1" applyBorder="1" applyAlignment="1">
      <alignment vertical="center"/>
    </xf>
    <xf numFmtId="0" fontId="9" fillId="4" borderId="1" xfId="0" applyFont="1" applyFill="1" applyBorder="1" applyAlignment="1">
      <alignment vertical="center"/>
    </xf>
    <xf numFmtId="0" fontId="5" fillId="0" borderId="0" xfId="0" applyFont="1" applyAlignment="1">
      <alignment horizontal="left" vertical="center"/>
    </xf>
    <xf numFmtId="0" fontId="14" fillId="3" borderId="10" xfId="0" applyFont="1" applyFill="1" applyBorder="1" applyAlignment="1">
      <alignment horizontal="center" vertical="center"/>
    </xf>
    <xf numFmtId="0" fontId="3" fillId="0" borderId="1" xfId="0" applyFont="1" applyBorder="1" applyAlignment="1">
      <alignment vertical="center"/>
    </xf>
    <xf numFmtId="168" fontId="0" fillId="0" borderId="0" xfId="0" quotePrefix="1" applyNumberFormat="1"/>
    <xf numFmtId="168" fontId="0" fillId="0" borderId="0" xfId="0" applyNumberFormat="1"/>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top"/>
    </xf>
    <xf numFmtId="165" fontId="0" fillId="0" borderId="0" xfId="0" applyNumberFormat="1" applyAlignment="1">
      <alignment vertical="top"/>
    </xf>
    <xf numFmtId="167" fontId="0" fillId="6" borderId="11" xfId="0" applyNumberFormat="1" applyFill="1" applyBorder="1"/>
    <xf numFmtId="0" fontId="15" fillId="0" borderId="0" xfId="0" applyFont="1" applyAlignment="1">
      <alignment horizontal="center" vertical="center"/>
    </xf>
    <xf numFmtId="165" fontId="3" fillId="0" borderId="0" xfId="0" applyNumberFormat="1" applyFont="1" applyAlignment="1">
      <alignment vertical="top"/>
    </xf>
    <xf numFmtId="0" fontId="0" fillId="0" borderId="0" xfId="0" quotePrefix="1"/>
    <xf numFmtId="167" fontId="12" fillId="0" borderId="0" xfId="0" applyNumberFormat="1" applyFont="1" applyAlignment="1">
      <alignment horizontal="left" vertical="center"/>
    </xf>
    <xf numFmtId="0" fontId="3" fillId="5" borderId="0" xfId="0" applyFont="1" applyFill="1" applyAlignment="1">
      <alignment horizontal="center" vertical="center"/>
    </xf>
    <xf numFmtId="0" fontId="4" fillId="0" borderId="0" xfId="0" applyFont="1" applyAlignment="1">
      <alignment vertical="center"/>
    </xf>
    <xf numFmtId="0" fontId="3" fillId="5" borderId="10" xfId="0" applyFont="1" applyFill="1" applyBorder="1" applyAlignment="1">
      <alignment vertical="center"/>
    </xf>
    <xf numFmtId="0" fontId="3" fillId="5" borderId="10" xfId="0" applyFont="1" applyFill="1" applyBorder="1" applyAlignment="1">
      <alignment horizontal="center" vertical="center"/>
    </xf>
    <xf numFmtId="0" fontId="19" fillId="0" borderId="0" xfId="0" applyFont="1"/>
    <xf numFmtId="0" fontId="19" fillId="0" borderId="0" xfId="0" applyFont="1" applyAlignment="1">
      <alignment horizontal="center"/>
    </xf>
    <xf numFmtId="165" fontId="4" fillId="0" borderId="0" xfId="0" applyNumberFormat="1"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3" xfId="0" applyFont="1" applyBorder="1" applyAlignment="1">
      <alignment horizontal="right" vertical="center"/>
    </xf>
    <xf numFmtId="167" fontId="0" fillId="0" borderId="0" xfId="0" applyNumberFormat="1"/>
    <xf numFmtId="167" fontId="0" fillId="0" borderId="0" xfId="0" quotePrefix="1" applyNumberFormat="1"/>
    <xf numFmtId="0" fontId="9" fillId="0" borderId="10" xfId="0" applyFont="1" applyBorder="1" applyAlignment="1">
      <alignment horizontal="center" vertical="center"/>
    </xf>
    <xf numFmtId="1" fontId="0" fillId="0" borderId="0" xfId="0" applyNumberFormat="1" applyAlignment="1">
      <alignment horizontal="center"/>
    </xf>
    <xf numFmtId="0" fontId="0" fillId="0" borderId="0" xfId="0" applyAlignment="1">
      <alignment vertical="center" wrapText="1"/>
    </xf>
    <xf numFmtId="0" fontId="0" fillId="0" borderId="0" xfId="0" applyAlignment="1">
      <alignment vertical="top" wrapText="1"/>
    </xf>
    <xf numFmtId="165" fontId="3" fillId="0" borderId="0" xfId="0" applyNumberFormat="1" applyFont="1" applyAlignment="1">
      <alignment vertical="center"/>
    </xf>
    <xf numFmtId="0" fontId="3" fillId="0" borderId="7" xfId="0" applyFont="1" applyBorder="1" applyAlignment="1">
      <alignment vertical="center"/>
    </xf>
    <xf numFmtId="0" fontId="0" fillId="0" borderId="3" xfId="0" applyBorder="1" applyAlignment="1">
      <alignment vertical="center"/>
    </xf>
    <xf numFmtId="0" fontId="14" fillId="0" borderId="10" xfId="0" applyFont="1" applyBorder="1" applyAlignment="1" applyProtection="1">
      <alignment horizontal="center" vertical="center"/>
      <protection locked="0"/>
    </xf>
    <xf numFmtId="0" fontId="3" fillId="0" borderId="6" xfId="0" applyFont="1" applyBorder="1" applyAlignment="1">
      <alignment vertical="center"/>
    </xf>
    <xf numFmtId="165" fontId="3" fillId="0" borderId="0" xfId="0" applyNumberFormat="1" applyFont="1" applyAlignment="1">
      <alignment horizontal="right" vertical="center"/>
    </xf>
    <xf numFmtId="0" fontId="0" fillId="0" borderId="0" xfId="0" applyAlignment="1">
      <alignment horizontal="left" vertical="top" wrapText="1"/>
    </xf>
    <xf numFmtId="0" fontId="3" fillId="0" borderId="2" xfId="0" applyFont="1" applyBorder="1" applyAlignment="1">
      <alignment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2" fillId="0" borderId="0" xfId="0" applyFont="1" applyAlignment="1">
      <alignment horizontal="right" vertical="center" wrapText="1"/>
    </xf>
    <xf numFmtId="0" fontId="8" fillId="0" borderId="0" xfId="0" applyFont="1" applyAlignment="1">
      <alignment horizontal="left" vertical="center"/>
    </xf>
    <xf numFmtId="0" fontId="3" fillId="3" borderId="1" xfId="0" applyFont="1" applyFill="1" applyBorder="1" applyAlignment="1">
      <alignment horizontal="left" vertical="center"/>
    </xf>
    <xf numFmtId="14" fontId="3" fillId="3" borderId="1" xfId="0" applyNumberFormat="1" applyFont="1" applyFill="1" applyBorder="1" applyAlignment="1">
      <alignment horizontal="center"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169" fontId="3" fillId="0" borderId="1" xfId="0" applyNumberFormat="1" applyFont="1" applyBorder="1" applyAlignment="1" applyProtection="1">
      <alignment horizontal="center" vertical="center"/>
      <protection locked="0"/>
    </xf>
    <xf numFmtId="171"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right" vertical="center"/>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166" fontId="3" fillId="0" borderId="2" xfId="0" applyNumberFormat="1" applyFont="1" applyBorder="1" applyAlignment="1" applyProtection="1">
      <alignment horizontal="right" vertical="center"/>
      <protection locked="0"/>
    </xf>
    <xf numFmtId="0" fontId="20" fillId="0" borderId="2" xfId="1" applyFont="1" applyBorder="1" applyAlignment="1" applyProtection="1">
      <alignment horizontal="left" vertical="center"/>
      <protection locked="0"/>
    </xf>
    <xf numFmtId="0" fontId="3" fillId="0" borderId="1" xfId="0" applyFont="1" applyBorder="1" applyAlignment="1">
      <alignment horizontal="left" vertical="center"/>
    </xf>
    <xf numFmtId="0" fontId="3" fillId="0" borderId="2"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0" xfId="0" applyFont="1" applyAlignment="1">
      <alignment horizontal="center" vertical="center"/>
    </xf>
    <xf numFmtId="167" fontId="12" fillId="0" borderId="0" xfId="0" applyNumberFormat="1" applyFont="1" applyAlignment="1">
      <alignment horizontal="left" vertical="center"/>
    </xf>
    <xf numFmtId="164" fontId="3" fillId="0" borderId="1" xfId="0" applyNumberFormat="1"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Alignment="1">
      <alignment horizontal="right" vertical="center"/>
    </xf>
    <xf numFmtId="169" fontId="3" fillId="0" borderId="2" xfId="0" applyNumberFormat="1" applyFont="1" applyBorder="1" applyAlignment="1" applyProtection="1">
      <alignment horizontal="center" vertical="center"/>
      <protection locked="0"/>
    </xf>
    <xf numFmtId="0" fontId="3" fillId="0" borderId="0" xfId="0" applyFont="1" applyAlignment="1">
      <alignment horizontal="left" vertical="top" wrapText="1"/>
    </xf>
    <xf numFmtId="0" fontId="20" fillId="0" borderId="1" xfId="1" applyFont="1" applyBorder="1" applyAlignment="1" applyProtection="1">
      <alignment horizontal="left" vertical="center"/>
      <protection locked="0"/>
    </xf>
    <xf numFmtId="170" fontId="3" fillId="0" borderId="2" xfId="0" applyNumberFormat="1" applyFont="1" applyBorder="1" applyAlignment="1" applyProtection="1">
      <alignment horizontal="right" vertical="center"/>
      <protection locked="0"/>
    </xf>
    <xf numFmtId="0" fontId="3" fillId="0" borderId="4"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lignment horizontal="center" vertical="center"/>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right" vertical="center"/>
      <protection locked="0"/>
    </xf>
    <xf numFmtId="170" fontId="0" fillId="0" borderId="2" xfId="0" applyNumberFormat="1" applyBorder="1" applyAlignment="1" applyProtection="1">
      <alignment horizontal="right" vertical="center"/>
      <protection locked="0"/>
    </xf>
    <xf numFmtId="0" fontId="6" fillId="0" borderId="2" xfId="1" applyBorder="1" applyAlignment="1" applyProtection="1">
      <alignment horizontal="left" vertical="center"/>
      <protection locked="0"/>
    </xf>
    <xf numFmtId="169" fontId="0" fillId="0" borderId="1" xfId="0" applyNumberFormat="1" applyBorder="1" applyAlignment="1" applyProtection="1">
      <alignment horizontal="center" vertical="center"/>
      <protection locked="0"/>
    </xf>
    <xf numFmtId="2" fontId="3" fillId="0" borderId="1" xfId="0" applyNumberFormat="1" applyFont="1" applyBorder="1" applyAlignment="1" applyProtection="1">
      <alignment horizontal="right" vertical="center"/>
      <protection locked="0"/>
    </xf>
    <xf numFmtId="0" fontId="3" fillId="0" borderId="2" xfId="0" applyFont="1" applyBorder="1" applyAlignment="1">
      <alignment horizontal="left" vertical="center"/>
    </xf>
    <xf numFmtId="164" fontId="0" fillId="0" borderId="2" xfId="0" applyNumberFormat="1" applyBorder="1" applyAlignment="1" applyProtection="1">
      <alignment horizontal="center" vertical="center"/>
      <protection locked="0"/>
    </xf>
    <xf numFmtId="0" fontId="0" fillId="0" borderId="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3" fillId="0" borderId="2" xfId="0" applyFont="1" applyBorder="1" applyAlignment="1" applyProtection="1">
      <alignment horizontal="right" vertical="center"/>
      <protection locked="0"/>
    </xf>
    <xf numFmtId="169" fontId="0" fillId="0" borderId="2" xfId="0" applyNumberFormat="1" applyBorder="1" applyAlignment="1" applyProtection="1">
      <alignment horizontal="center" vertical="center"/>
      <protection locked="0"/>
    </xf>
  </cellXfs>
  <cellStyles count="2">
    <cellStyle name="Hyperlink" xfId="1" builtinId="8"/>
    <cellStyle name="Normal" xfId="0" builtinId="0"/>
  </cellStyles>
  <dxfs count="33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6.emf"/><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4</xdr:col>
      <xdr:colOff>55211</xdr:colOff>
      <xdr:row>35</xdr:row>
      <xdr:rowOff>37247</xdr:rowOff>
    </xdr:from>
    <xdr:to>
      <xdr:col>4</xdr:col>
      <xdr:colOff>922621</xdr:colOff>
      <xdr:row>35</xdr:row>
      <xdr:rowOff>784095</xdr:rowOff>
    </xdr:to>
    <xdr:pic>
      <xdr:nvPicPr>
        <xdr:cNvPr id="7" name="Picture 6">
          <a:extLst>
            <a:ext uri="{FF2B5EF4-FFF2-40B4-BE49-F238E27FC236}">
              <a16:creationId xmlns:a16="http://schemas.microsoft.com/office/drawing/2014/main" id="{993E7F6A-B6E9-41E9-A542-7BEF39FA1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03079" y="8936832"/>
          <a:ext cx="863600" cy="746848"/>
        </a:xfrm>
        <a:prstGeom prst="rect">
          <a:avLst/>
        </a:prstGeom>
        <a:noFill/>
        <a:ln>
          <a:noFill/>
        </a:ln>
      </xdr:spPr>
    </xdr:pic>
    <xdr:clientData/>
  </xdr:twoCellAnchor>
  <xdr:twoCellAnchor editAs="oneCell">
    <xdr:from>
      <xdr:col>2</xdr:col>
      <xdr:colOff>134425</xdr:colOff>
      <xdr:row>34</xdr:row>
      <xdr:rowOff>90173</xdr:rowOff>
    </xdr:from>
    <xdr:to>
      <xdr:col>2</xdr:col>
      <xdr:colOff>930714</xdr:colOff>
      <xdr:row>34</xdr:row>
      <xdr:rowOff>800738</xdr:rowOff>
    </xdr:to>
    <xdr:pic>
      <xdr:nvPicPr>
        <xdr:cNvPr id="10" name="Picture 9">
          <a:extLst>
            <a:ext uri="{FF2B5EF4-FFF2-40B4-BE49-F238E27FC236}">
              <a16:creationId xmlns:a16="http://schemas.microsoft.com/office/drawing/2014/main" id="{3D73E453-C06D-4DD4-83A3-B9E5258DAA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990828" y="9615173"/>
          <a:ext cx="796289" cy="706755"/>
        </a:xfrm>
        <a:prstGeom prst="rect">
          <a:avLst/>
        </a:prstGeom>
        <a:noFill/>
        <a:ln>
          <a:noFill/>
        </a:ln>
      </xdr:spPr>
    </xdr:pic>
    <xdr:clientData/>
  </xdr:twoCellAnchor>
  <xdr:twoCellAnchor editAs="oneCell">
    <xdr:from>
      <xdr:col>2</xdr:col>
      <xdr:colOff>170814</xdr:colOff>
      <xdr:row>31</xdr:row>
      <xdr:rowOff>49846</xdr:rowOff>
    </xdr:from>
    <xdr:to>
      <xdr:col>2</xdr:col>
      <xdr:colOff>898524</xdr:colOff>
      <xdr:row>31</xdr:row>
      <xdr:rowOff>784239</xdr:rowOff>
    </xdr:to>
    <xdr:pic>
      <xdr:nvPicPr>
        <xdr:cNvPr id="11" name="Picture 10">
          <a:extLst>
            <a:ext uri="{FF2B5EF4-FFF2-40B4-BE49-F238E27FC236}">
              <a16:creationId xmlns:a16="http://schemas.microsoft.com/office/drawing/2014/main" id="{10E5F845-1F03-4F4D-B2BC-B05710ABA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27217" y="7300509"/>
          <a:ext cx="723900" cy="730583"/>
        </a:xfrm>
        <a:prstGeom prst="rect">
          <a:avLst/>
        </a:prstGeom>
        <a:ln>
          <a:noFill/>
        </a:ln>
      </xdr:spPr>
    </xdr:pic>
    <xdr:clientData/>
  </xdr:twoCellAnchor>
  <xdr:twoCellAnchor editAs="oneCell">
    <xdr:from>
      <xdr:col>2</xdr:col>
      <xdr:colOff>113620</xdr:colOff>
      <xdr:row>33</xdr:row>
      <xdr:rowOff>93822</xdr:rowOff>
    </xdr:from>
    <xdr:to>
      <xdr:col>2</xdr:col>
      <xdr:colOff>951518</xdr:colOff>
      <xdr:row>34</xdr:row>
      <xdr:rowOff>20343</xdr:rowOff>
    </xdr:to>
    <xdr:pic>
      <xdr:nvPicPr>
        <xdr:cNvPr id="12" name="Picture 11">
          <a:extLst>
            <a:ext uri="{FF2B5EF4-FFF2-40B4-BE49-F238E27FC236}">
              <a16:creationId xmlns:a16="http://schemas.microsoft.com/office/drawing/2014/main" id="{8C985F67-4DC8-4915-81E3-E884CD504AF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970023" y="8860710"/>
          <a:ext cx="837898" cy="720090"/>
        </a:xfrm>
        <a:prstGeom prst="rect">
          <a:avLst/>
        </a:prstGeom>
        <a:noFill/>
        <a:ln>
          <a:noFill/>
        </a:ln>
      </xdr:spPr>
    </xdr:pic>
    <xdr:clientData/>
  </xdr:twoCellAnchor>
  <xdr:twoCellAnchor editAs="oneCell">
    <xdr:from>
      <xdr:col>2</xdr:col>
      <xdr:colOff>175130</xdr:colOff>
      <xdr:row>32</xdr:row>
      <xdr:rowOff>91756</xdr:rowOff>
    </xdr:from>
    <xdr:to>
      <xdr:col>2</xdr:col>
      <xdr:colOff>895724</xdr:colOff>
      <xdr:row>33</xdr:row>
      <xdr:rowOff>1133</xdr:rowOff>
    </xdr:to>
    <xdr:pic>
      <xdr:nvPicPr>
        <xdr:cNvPr id="13" name="Picture 12" descr="Logo&#10;&#10;Description automatically generated">
          <a:extLst>
            <a:ext uri="{FF2B5EF4-FFF2-40B4-BE49-F238E27FC236}">
              <a16:creationId xmlns:a16="http://schemas.microsoft.com/office/drawing/2014/main" id="{2AC825A1-53E2-45A8-8241-FC60494996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31533" y="8100532"/>
          <a:ext cx="720594" cy="7258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330526</xdr:colOff>
          <xdr:row>30</xdr:row>
          <xdr:rowOff>133896</xdr:rowOff>
        </xdr:from>
        <xdr:to>
          <xdr:col>6</xdr:col>
          <xdr:colOff>231681</xdr:colOff>
          <xdr:row>31</xdr:row>
          <xdr:rowOff>777606</xdr:rowOff>
        </xdr:to>
        <xdr:pic>
          <xdr:nvPicPr>
            <xdr:cNvPr id="15" name="Picture 14">
              <a:extLst>
                <a:ext uri="{FF2B5EF4-FFF2-40B4-BE49-F238E27FC236}">
                  <a16:creationId xmlns:a16="http://schemas.microsoft.com/office/drawing/2014/main" id="{2C890635-FD55-45B4-91BB-696BDB8A3020}"/>
                </a:ext>
              </a:extLst>
            </xdr:cNvPr>
            <xdr:cNvPicPr>
              <a:picLocks noChangeAspect="1"/>
              <a:extLst>
                <a:ext uri="{84589F7E-364E-4C9E-8A38-B11213B215E9}">
                  <a14:cameraTool cellRange="Logo" spid="_x0000_s19615"/>
                </a:ext>
              </a:extLst>
            </xdr:cNvPicPr>
          </xdr:nvPicPr>
          <xdr:blipFill rotWithShape="1">
            <a:blip xmlns:r="http://schemas.openxmlformats.org/officeDocument/2006/relationships" r:embed="rId6"/>
            <a:stretch>
              <a:fillRect/>
            </a:stretch>
          </xdr:blipFill>
          <xdr:spPr bwMode="auto">
            <a:xfrm>
              <a:off x="4077625" y="5570335"/>
              <a:ext cx="1770212" cy="817712"/>
            </a:xfrm>
            <a:prstGeom prst="rect">
              <a:avLst/>
            </a:prstGeom>
            <a:noFill/>
            <a:ln>
              <a:noFill/>
            </a:ln>
          </xdr:spPr>
        </xdr:pic>
        <xdr:clientData/>
      </xdr:twoCellAnchor>
    </mc:Choice>
    <mc:Fallback/>
  </mc:AlternateContent>
  <xdr:twoCellAnchor editAs="oneCell">
    <xdr:from>
      <xdr:col>2</xdr:col>
      <xdr:colOff>143773</xdr:colOff>
      <xdr:row>35</xdr:row>
      <xdr:rowOff>201283</xdr:rowOff>
    </xdr:from>
    <xdr:to>
      <xdr:col>2</xdr:col>
      <xdr:colOff>1506524</xdr:colOff>
      <xdr:row>35</xdr:row>
      <xdr:rowOff>702866</xdr:rowOff>
    </xdr:to>
    <xdr:pic>
      <xdr:nvPicPr>
        <xdr:cNvPr id="2" name="Picture 1">
          <a:extLst>
            <a:ext uri="{FF2B5EF4-FFF2-40B4-BE49-F238E27FC236}">
              <a16:creationId xmlns:a16="http://schemas.microsoft.com/office/drawing/2014/main" id="{07393BBB-3B39-4915-B0D9-D8A007397C32}"/>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21267" b="19271"/>
        <a:stretch/>
      </xdr:blipFill>
      <xdr:spPr>
        <a:xfrm>
          <a:off x="2127848" y="9100868"/>
          <a:ext cx="1355131" cy="495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45720</xdr:colOff>
      <xdr:row>165</xdr:row>
      <xdr:rowOff>66040</xdr:rowOff>
    </xdr:from>
    <xdr:to>
      <xdr:col>35</xdr:col>
      <xdr:colOff>169643</xdr:colOff>
      <xdr:row>166</xdr:row>
      <xdr:rowOff>130175</xdr:rowOff>
    </xdr:to>
    <xdr:pic>
      <xdr:nvPicPr>
        <xdr:cNvPr id="4" name="Picture 3">
          <a:extLst>
            <a:ext uri="{FF2B5EF4-FFF2-40B4-BE49-F238E27FC236}">
              <a16:creationId xmlns:a16="http://schemas.microsoft.com/office/drawing/2014/main" id="{CBA4BA4D-85C0-453F-8379-9EA5106ED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1880" y="17988280"/>
          <a:ext cx="712568" cy="259080"/>
        </a:xfrm>
        <a:prstGeom prst="rect">
          <a:avLst/>
        </a:prstGeom>
      </xdr:spPr>
    </xdr:pic>
    <xdr:clientData/>
  </xdr:twoCellAnchor>
  <xdr:oneCellAnchor>
    <xdr:from>
      <xdr:col>32</xdr:col>
      <xdr:colOff>45720</xdr:colOff>
      <xdr:row>61</xdr:row>
      <xdr:rowOff>66040</xdr:rowOff>
    </xdr:from>
    <xdr:ext cx="712568" cy="259080"/>
    <xdr:pic>
      <xdr:nvPicPr>
        <xdr:cNvPr id="8" name="Picture 7">
          <a:extLst>
            <a:ext uri="{FF2B5EF4-FFF2-40B4-BE49-F238E27FC236}">
              <a16:creationId xmlns:a16="http://schemas.microsoft.com/office/drawing/2014/main" id="{78B7244A-B7BC-440F-82DF-AE089367A7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51880" y="17988280"/>
          <a:ext cx="712568" cy="259080"/>
        </a:xfrm>
        <a:prstGeom prst="rect">
          <a:avLst/>
        </a:prstGeom>
      </xdr:spPr>
    </xdr:pic>
    <xdr:clientData/>
  </xdr:oneCellAnchor>
  <xdr:oneCellAnchor>
    <xdr:from>
      <xdr:col>32</xdr:col>
      <xdr:colOff>45720</xdr:colOff>
      <xdr:row>119</xdr:row>
      <xdr:rowOff>66040</xdr:rowOff>
    </xdr:from>
    <xdr:ext cx="712568" cy="259080"/>
    <xdr:pic>
      <xdr:nvPicPr>
        <xdr:cNvPr id="7" name="Picture 6">
          <a:extLst>
            <a:ext uri="{FF2B5EF4-FFF2-40B4-BE49-F238E27FC236}">
              <a16:creationId xmlns:a16="http://schemas.microsoft.com/office/drawing/2014/main" id="{46E7CDB7-D658-4F67-BE1F-2A566C7514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0125" y="1866328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9</xdr:col>
          <xdr:colOff>44451</xdr:colOff>
          <xdr:row>4</xdr:row>
          <xdr:rowOff>23981</xdr:rowOff>
        </xdr:to>
        <xdr:pic>
          <xdr:nvPicPr>
            <xdr:cNvPr id="5" name="Picture 4">
              <a:extLst>
                <a:ext uri="{FF2B5EF4-FFF2-40B4-BE49-F238E27FC236}">
                  <a16:creationId xmlns:a16="http://schemas.microsoft.com/office/drawing/2014/main" id="{2D623DD4-E14A-426E-80B9-253CC18356A9}"/>
                </a:ext>
              </a:extLst>
            </xdr:cNvPr>
            <xdr:cNvPicPr>
              <a:picLocks noChangeAspect="1" noChangeArrowheads="1"/>
              <a:extLst>
                <a:ext uri="{84589F7E-364E-4C9E-8A38-B11213B215E9}">
                  <a14:cameraTool cellRange="Logo" spid="_x0000_s27852"/>
                </a:ext>
              </a:extLst>
            </xdr:cNvPicPr>
          </xdr:nvPicPr>
          <xdr:blipFill>
            <a:blip xmlns:r="http://schemas.openxmlformats.org/officeDocument/2006/relationships" r:embed="rId3"/>
            <a:srcRect/>
            <a:stretch>
              <a:fillRect/>
            </a:stretch>
          </xdr:blipFill>
          <xdr:spPr bwMode="auto">
            <a:xfrm>
              <a:off x="1" y="0"/>
              <a:ext cx="1695450" cy="78598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0</xdr:row>
          <xdr:rowOff>0</xdr:rowOff>
        </xdr:from>
        <xdr:to>
          <xdr:col>50</xdr:col>
          <xdr:colOff>55712</xdr:colOff>
          <xdr:row>4</xdr:row>
          <xdr:rowOff>55712</xdr:rowOff>
        </xdr:to>
        <xdr:pic>
          <xdr:nvPicPr>
            <xdr:cNvPr id="6" name="Picture 5">
              <a:extLst>
                <a:ext uri="{FF2B5EF4-FFF2-40B4-BE49-F238E27FC236}">
                  <a16:creationId xmlns:a16="http://schemas.microsoft.com/office/drawing/2014/main" id="{FB0D86C4-726D-43A6-8DD7-985A4C37B493}"/>
                </a:ext>
              </a:extLst>
            </xdr:cNvPr>
            <xdr:cNvPicPr>
              <a:picLocks noChangeAspect="1" noChangeArrowheads="1"/>
              <a:extLst>
                <a:ext uri="{84589F7E-364E-4C9E-8A38-B11213B215E9}">
                  <a14:cameraTool cellRange="Logo" spid="_x0000_s27853"/>
                </a:ext>
              </a:extLst>
            </xdr:cNvPicPr>
          </xdr:nvPicPr>
          <xdr:blipFill>
            <a:blip xmlns:r="http://schemas.openxmlformats.org/officeDocument/2006/relationships" r:embed="rId3"/>
            <a:srcRect/>
            <a:stretch>
              <a:fillRect/>
            </a:stretch>
          </xdr:blipFill>
          <xdr:spPr bwMode="auto">
            <a:xfrm>
              <a:off x="7112000" y="0"/>
              <a:ext cx="1770212" cy="81771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32</xdr:col>
      <xdr:colOff>45720</xdr:colOff>
      <xdr:row>163</xdr:row>
      <xdr:rowOff>66040</xdr:rowOff>
    </xdr:from>
    <xdr:ext cx="697328" cy="260350"/>
    <xdr:pic>
      <xdr:nvPicPr>
        <xdr:cNvPr id="2" name="Picture 1">
          <a:extLst>
            <a:ext uri="{FF2B5EF4-FFF2-40B4-BE49-F238E27FC236}">
              <a16:creationId xmlns:a16="http://schemas.microsoft.com/office/drawing/2014/main" id="{68AFA11A-1E1D-42C1-A219-B4C370B50E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24733885"/>
          <a:ext cx="697328" cy="260350"/>
        </a:xfrm>
        <a:prstGeom prst="rect">
          <a:avLst/>
        </a:prstGeom>
      </xdr:spPr>
    </xdr:pic>
    <xdr:clientData/>
  </xdr:oneCellAnchor>
  <xdr:oneCellAnchor>
    <xdr:from>
      <xdr:col>32</xdr:col>
      <xdr:colOff>45720</xdr:colOff>
      <xdr:row>62</xdr:row>
      <xdr:rowOff>66040</xdr:rowOff>
    </xdr:from>
    <xdr:ext cx="712568" cy="259080"/>
    <xdr:pic>
      <xdr:nvPicPr>
        <xdr:cNvPr id="3" name="Picture 2">
          <a:extLst>
            <a:ext uri="{FF2B5EF4-FFF2-40B4-BE49-F238E27FC236}">
              <a16:creationId xmlns:a16="http://schemas.microsoft.com/office/drawing/2014/main" id="{A332FE33-03FF-4FFE-A230-8A4D0D327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76950" y="852233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41</xdr:col>
          <xdr:colOff>0</xdr:colOff>
          <xdr:row>0</xdr:row>
          <xdr:rowOff>0</xdr:rowOff>
        </xdr:from>
        <xdr:to>
          <xdr:col>50</xdr:col>
          <xdr:colOff>55712</xdr:colOff>
          <xdr:row>4</xdr:row>
          <xdr:rowOff>55712</xdr:rowOff>
        </xdr:to>
        <xdr:pic>
          <xdr:nvPicPr>
            <xdr:cNvPr id="4" name="Picture 3">
              <a:extLst>
                <a:ext uri="{FF2B5EF4-FFF2-40B4-BE49-F238E27FC236}">
                  <a16:creationId xmlns:a16="http://schemas.microsoft.com/office/drawing/2014/main" id="{E53989A8-9C77-4485-A30A-03FC32040712}"/>
                </a:ext>
              </a:extLst>
            </xdr:cNvPr>
            <xdr:cNvPicPr>
              <a:picLocks noChangeAspect="1" noChangeArrowheads="1"/>
              <a:extLst>
                <a:ext uri="{84589F7E-364E-4C9E-8A38-B11213B215E9}">
                  <a14:cameraTool cellRange="Logo" spid="_x0000_s30807"/>
                </a:ext>
              </a:extLst>
            </xdr:cNvPicPr>
          </xdr:nvPicPr>
          <xdr:blipFill>
            <a:blip xmlns:r="http://schemas.openxmlformats.org/officeDocument/2006/relationships" r:embed="rId3"/>
            <a:srcRect/>
            <a:stretch>
              <a:fillRect/>
            </a:stretch>
          </xdr:blipFill>
          <xdr:spPr bwMode="auto">
            <a:xfrm>
              <a:off x="7112000" y="0"/>
              <a:ext cx="1770212" cy="8177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9</xdr:col>
          <xdr:colOff>25401</xdr:colOff>
          <xdr:row>4</xdr:row>
          <xdr:rowOff>15149</xdr:rowOff>
        </xdr:to>
        <xdr:pic>
          <xdr:nvPicPr>
            <xdr:cNvPr id="5" name="Picture 4">
              <a:extLst>
                <a:ext uri="{FF2B5EF4-FFF2-40B4-BE49-F238E27FC236}">
                  <a16:creationId xmlns:a16="http://schemas.microsoft.com/office/drawing/2014/main" id="{BCCF76E1-6E3F-45FD-8906-6E9ECC87F2B8}"/>
                </a:ext>
              </a:extLst>
            </xdr:cNvPr>
            <xdr:cNvPicPr>
              <a:picLocks noChangeAspect="1" noChangeArrowheads="1"/>
              <a:extLst>
                <a:ext uri="{84589F7E-364E-4C9E-8A38-B11213B215E9}">
                  <a14:cameraTool cellRange="Logo" spid="_x0000_s30808"/>
                </a:ext>
              </a:extLst>
            </xdr:cNvPicPr>
          </xdr:nvPicPr>
          <xdr:blipFill>
            <a:blip xmlns:r="http://schemas.openxmlformats.org/officeDocument/2006/relationships" r:embed="rId3"/>
            <a:srcRect/>
            <a:stretch>
              <a:fillRect/>
            </a:stretch>
          </xdr:blipFill>
          <xdr:spPr bwMode="auto">
            <a:xfrm>
              <a:off x="1" y="0"/>
              <a:ext cx="1676400" cy="777149"/>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32</xdr:col>
      <xdr:colOff>45720</xdr:colOff>
      <xdr:row>118</xdr:row>
      <xdr:rowOff>66040</xdr:rowOff>
    </xdr:from>
    <xdr:ext cx="712568" cy="259080"/>
    <xdr:pic>
      <xdr:nvPicPr>
        <xdr:cNvPr id="6" name="Picture 5">
          <a:extLst>
            <a:ext uri="{FF2B5EF4-FFF2-40B4-BE49-F238E27FC236}">
              <a16:creationId xmlns:a16="http://schemas.microsoft.com/office/drawing/2014/main" id="{CC0CE092-0325-41C8-A4D5-2D01AB4308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76950" y="16561435"/>
          <a:ext cx="712568" cy="2590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32</xdr:col>
      <xdr:colOff>24130</xdr:colOff>
      <xdr:row>63</xdr:row>
      <xdr:rowOff>66675</xdr:rowOff>
    </xdr:from>
    <xdr:ext cx="712568" cy="259080"/>
    <xdr:pic>
      <xdr:nvPicPr>
        <xdr:cNvPr id="2" name="Picture 1">
          <a:extLst>
            <a:ext uri="{FF2B5EF4-FFF2-40B4-BE49-F238E27FC236}">
              <a16:creationId xmlns:a16="http://schemas.microsoft.com/office/drawing/2014/main" id="{ACE54425-0D7A-48A0-B392-292A9C290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9645" y="8599170"/>
          <a:ext cx="712568" cy="259080"/>
        </a:xfrm>
        <a:prstGeom prst="rect">
          <a:avLst/>
        </a:prstGeom>
      </xdr:spPr>
    </xdr:pic>
    <xdr:clientData/>
  </xdr:oneCellAnchor>
  <xdr:oneCellAnchor>
    <xdr:from>
      <xdr:col>32</xdr:col>
      <xdr:colOff>45720</xdr:colOff>
      <xdr:row>118</xdr:row>
      <xdr:rowOff>66040</xdr:rowOff>
    </xdr:from>
    <xdr:ext cx="712568" cy="259080"/>
    <xdr:pic>
      <xdr:nvPicPr>
        <xdr:cNvPr id="3" name="Picture 2">
          <a:extLst>
            <a:ext uri="{FF2B5EF4-FFF2-40B4-BE49-F238E27FC236}">
              <a16:creationId xmlns:a16="http://schemas.microsoft.com/office/drawing/2014/main" id="{0ED1944B-9A4C-4B82-9893-D2D0A7FE3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16809085"/>
          <a:ext cx="712568" cy="259080"/>
        </a:xfrm>
        <a:prstGeom prst="rect">
          <a:avLst/>
        </a:prstGeom>
      </xdr:spPr>
    </xdr:pic>
    <xdr:clientData/>
  </xdr:oneCellAnchor>
  <xdr:oneCellAnchor>
    <xdr:from>
      <xdr:col>32</xdr:col>
      <xdr:colOff>45720</xdr:colOff>
      <xdr:row>164</xdr:row>
      <xdr:rowOff>66040</xdr:rowOff>
    </xdr:from>
    <xdr:ext cx="712568" cy="259080"/>
    <xdr:pic>
      <xdr:nvPicPr>
        <xdr:cNvPr id="4" name="Picture 3">
          <a:extLst>
            <a:ext uri="{FF2B5EF4-FFF2-40B4-BE49-F238E27FC236}">
              <a16:creationId xmlns:a16="http://schemas.microsoft.com/office/drawing/2014/main" id="{C4758C27-BBF8-43C3-8FF1-7AC0ACCB0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2503868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9</xdr:col>
          <xdr:colOff>19051</xdr:colOff>
          <xdr:row>4</xdr:row>
          <xdr:rowOff>12206</xdr:rowOff>
        </xdr:to>
        <xdr:pic>
          <xdr:nvPicPr>
            <xdr:cNvPr id="5" name="Picture 4">
              <a:extLst>
                <a:ext uri="{FF2B5EF4-FFF2-40B4-BE49-F238E27FC236}">
                  <a16:creationId xmlns:a16="http://schemas.microsoft.com/office/drawing/2014/main" id="{E5EAB23F-F718-4B5D-AA55-BDD31D70F984}"/>
                </a:ext>
              </a:extLst>
            </xdr:cNvPr>
            <xdr:cNvPicPr>
              <a:picLocks noChangeAspect="1" noChangeArrowheads="1"/>
              <a:extLst>
                <a:ext uri="{84589F7E-364E-4C9E-8A38-B11213B215E9}">
                  <a14:cameraTool cellRange="Logo" spid="_x0000_s31829"/>
                </a:ext>
              </a:extLst>
            </xdr:cNvPicPr>
          </xdr:nvPicPr>
          <xdr:blipFill>
            <a:blip xmlns:r="http://schemas.openxmlformats.org/officeDocument/2006/relationships" r:embed="rId2"/>
            <a:srcRect/>
            <a:stretch>
              <a:fillRect/>
            </a:stretch>
          </xdr:blipFill>
          <xdr:spPr bwMode="auto">
            <a:xfrm>
              <a:off x="1" y="0"/>
              <a:ext cx="1670050" cy="77420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21590</xdr:colOff>
          <xdr:row>0</xdr:row>
          <xdr:rowOff>0</xdr:rowOff>
        </xdr:from>
        <xdr:to>
          <xdr:col>53</xdr:col>
          <xdr:colOff>77302</xdr:colOff>
          <xdr:row>4</xdr:row>
          <xdr:rowOff>55712</xdr:rowOff>
        </xdr:to>
        <xdr:pic>
          <xdr:nvPicPr>
            <xdr:cNvPr id="6" name="Picture 5">
              <a:extLst>
                <a:ext uri="{FF2B5EF4-FFF2-40B4-BE49-F238E27FC236}">
                  <a16:creationId xmlns:a16="http://schemas.microsoft.com/office/drawing/2014/main" id="{09236622-C30A-43EB-902A-9CB89EB9D98C}"/>
                </a:ext>
              </a:extLst>
            </xdr:cNvPr>
            <xdr:cNvPicPr>
              <a:picLocks noChangeAspect="1" noChangeArrowheads="1"/>
              <a:extLst>
                <a:ext uri="{84589F7E-364E-4C9E-8A38-B11213B215E9}">
                  <a14:cameraTool cellRange="Logo" spid="_x0000_s31830"/>
                </a:ext>
              </a:extLst>
            </xdr:cNvPicPr>
          </xdr:nvPicPr>
          <xdr:blipFill>
            <a:blip xmlns:r="http://schemas.openxmlformats.org/officeDocument/2006/relationships" r:embed="rId2"/>
            <a:srcRect/>
            <a:stretch>
              <a:fillRect/>
            </a:stretch>
          </xdr:blipFill>
          <xdr:spPr bwMode="auto">
            <a:xfrm>
              <a:off x="7266940" y="0"/>
              <a:ext cx="1770212" cy="81771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32</xdr:col>
      <xdr:colOff>45720</xdr:colOff>
      <xdr:row>64</xdr:row>
      <xdr:rowOff>66040</xdr:rowOff>
    </xdr:from>
    <xdr:ext cx="712568" cy="259080"/>
    <xdr:pic>
      <xdr:nvPicPr>
        <xdr:cNvPr id="2" name="Picture 1">
          <a:extLst>
            <a:ext uri="{FF2B5EF4-FFF2-40B4-BE49-F238E27FC236}">
              <a16:creationId xmlns:a16="http://schemas.microsoft.com/office/drawing/2014/main" id="{233D9CE0-5605-4361-90C6-17B2464BD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8465185"/>
          <a:ext cx="712568" cy="259080"/>
        </a:xfrm>
        <a:prstGeom prst="rect">
          <a:avLst/>
        </a:prstGeom>
      </xdr:spPr>
    </xdr:pic>
    <xdr:clientData/>
  </xdr:oneCellAnchor>
  <xdr:oneCellAnchor>
    <xdr:from>
      <xdr:col>32</xdr:col>
      <xdr:colOff>45720</xdr:colOff>
      <xdr:row>117</xdr:row>
      <xdr:rowOff>66040</xdr:rowOff>
    </xdr:from>
    <xdr:ext cx="712568" cy="259080"/>
    <xdr:pic>
      <xdr:nvPicPr>
        <xdr:cNvPr id="3" name="Picture 2">
          <a:extLst>
            <a:ext uri="{FF2B5EF4-FFF2-40B4-BE49-F238E27FC236}">
              <a16:creationId xmlns:a16="http://schemas.microsoft.com/office/drawing/2014/main" id="{FCC9C729-291B-4489-94B2-F57539971E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16561435"/>
          <a:ext cx="712568" cy="259080"/>
        </a:xfrm>
        <a:prstGeom prst="rect">
          <a:avLst/>
        </a:prstGeom>
      </xdr:spPr>
    </xdr:pic>
    <xdr:clientData/>
  </xdr:oneCellAnchor>
  <xdr:oneCellAnchor>
    <xdr:from>
      <xdr:col>32</xdr:col>
      <xdr:colOff>45720</xdr:colOff>
      <xdr:row>166</xdr:row>
      <xdr:rowOff>66040</xdr:rowOff>
    </xdr:from>
    <xdr:ext cx="712568" cy="259080"/>
    <xdr:pic>
      <xdr:nvPicPr>
        <xdr:cNvPr id="4" name="Picture 3">
          <a:extLst>
            <a:ext uri="{FF2B5EF4-FFF2-40B4-BE49-F238E27FC236}">
              <a16:creationId xmlns:a16="http://schemas.microsoft.com/office/drawing/2014/main" id="{7DBFF7EE-E5C8-4281-9F40-FD0713421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2482913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9</xdr:col>
          <xdr:colOff>44451</xdr:colOff>
          <xdr:row>4</xdr:row>
          <xdr:rowOff>23981</xdr:rowOff>
        </xdr:to>
        <xdr:pic>
          <xdr:nvPicPr>
            <xdr:cNvPr id="5" name="Picture 4">
              <a:extLst>
                <a:ext uri="{FF2B5EF4-FFF2-40B4-BE49-F238E27FC236}">
                  <a16:creationId xmlns:a16="http://schemas.microsoft.com/office/drawing/2014/main" id="{A529D839-581B-4894-9CC9-F1EDD362F72E}"/>
                </a:ext>
              </a:extLst>
            </xdr:cNvPr>
            <xdr:cNvPicPr>
              <a:picLocks noChangeAspect="1" noChangeArrowheads="1"/>
              <a:extLst>
                <a:ext uri="{84589F7E-364E-4C9E-8A38-B11213B215E9}">
                  <a14:cameraTool cellRange="Logo" spid="_x0000_s32851"/>
                </a:ext>
              </a:extLst>
            </xdr:cNvPicPr>
          </xdr:nvPicPr>
          <xdr:blipFill>
            <a:blip xmlns:r="http://schemas.openxmlformats.org/officeDocument/2006/relationships" r:embed="rId2"/>
            <a:srcRect/>
            <a:stretch>
              <a:fillRect/>
            </a:stretch>
          </xdr:blipFill>
          <xdr:spPr bwMode="auto">
            <a:xfrm>
              <a:off x="1" y="0"/>
              <a:ext cx="1695450" cy="78598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0</xdr:row>
          <xdr:rowOff>0</xdr:rowOff>
        </xdr:from>
        <xdr:to>
          <xdr:col>49</xdr:col>
          <xdr:colOff>112862</xdr:colOff>
          <xdr:row>4</xdr:row>
          <xdr:rowOff>55712</xdr:rowOff>
        </xdr:to>
        <xdr:pic>
          <xdr:nvPicPr>
            <xdr:cNvPr id="6" name="Picture 5">
              <a:extLst>
                <a:ext uri="{FF2B5EF4-FFF2-40B4-BE49-F238E27FC236}">
                  <a16:creationId xmlns:a16="http://schemas.microsoft.com/office/drawing/2014/main" id="{13A724EC-BE0B-42E9-AB86-66B9B339A25F}"/>
                </a:ext>
              </a:extLst>
            </xdr:cNvPr>
            <xdr:cNvPicPr>
              <a:picLocks noChangeAspect="1" noChangeArrowheads="1"/>
              <a:extLst>
                <a:ext uri="{84589F7E-364E-4C9E-8A38-B11213B215E9}">
                  <a14:cameraTool cellRange="Logo" spid="_x0000_s32852"/>
                </a:ext>
              </a:extLst>
            </xdr:cNvPicPr>
          </xdr:nvPicPr>
          <xdr:blipFill>
            <a:blip xmlns:r="http://schemas.openxmlformats.org/officeDocument/2006/relationships" r:embed="rId3"/>
            <a:srcRect/>
            <a:stretch>
              <a:fillRect/>
            </a:stretch>
          </xdr:blipFill>
          <xdr:spPr bwMode="auto">
            <a:xfrm>
              <a:off x="7245350" y="0"/>
              <a:ext cx="1770212" cy="81771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31</xdr:col>
      <xdr:colOff>187325</xdr:colOff>
      <xdr:row>61</xdr:row>
      <xdr:rowOff>0</xdr:rowOff>
    </xdr:from>
    <xdr:ext cx="712568" cy="259080"/>
    <xdr:pic>
      <xdr:nvPicPr>
        <xdr:cNvPr id="2" name="Picture 1">
          <a:extLst>
            <a:ext uri="{FF2B5EF4-FFF2-40B4-BE49-F238E27FC236}">
              <a16:creationId xmlns:a16="http://schemas.microsoft.com/office/drawing/2014/main" id="{209BC9C4-6F08-4A04-A764-14D4A7E9F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150" y="8847455"/>
          <a:ext cx="712568" cy="259080"/>
        </a:xfrm>
        <a:prstGeom prst="rect">
          <a:avLst/>
        </a:prstGeom>
      </xdr:spPr>
    </xdr:pic>
    <xdr:clientData/>
  </xdr:oneCellAnchor>
  <xdr:oneCellAnchor>
    <xdr:from>
      <xdr:col>31</xdr:col>
      <xdr:colOff>180975</xdr:colOff>
      <xdr:row>110</xdr:row>
      <xdr:rowOff>95885</xdr:rowOff>
    </xdr:from>
    <xdr:ext cx="712568" cy="259080"/>
    <xdr:pic>
      <xdr:nvPicPr>
        <xdr:cNvPr id="3" name="Picture 2">
          <a:extLst>
            <a:ext uri="{FF2B5EF4-FFF2-40B4-BE49-F238E27FC236}">
              <a16:creationId xmlns:a16="http://schemas.microsoft.com/office/drawing/2014/main" id="{2F1E89A6-F4A5-4ADF-88E4-16096C0CD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7895" y="1756092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9</xdr:col>
          <xdr:colOff>25401</xdr:colOff>
          <xdr:row>4</xdr:row>
          <xdr:rowOff>15149</xdr:rowOff>
        </xdr:to>
        <xdr:pic>
          <xdr:nvPicPr>
            <xdr:cNvPr id="4" name="Picture 3">
              <a:extLst>
                <a:ext uri="{FF2B5EF4-FFF2-40B4-BE49-F238E27FC236}">
                  <a16:creationId xmlns:a16="http://schemas.microsoft.com/office/drawing/2014/main" id="{2663289F-C102-4EE0-929B-6521BC949168}"/>
                </a:ext>
              </a:extLst>
            </xdr:cNvPr>
            <xdr:cNvPicPr>
              <a:picLocks noChangeAspect="1" noChangeArrowheads="1"/>
              <a:extLst>
                <a:ext uri="{84589F7E-364E-4C9E-8A38-B11213B215E9}">
                  <a14:cameraTool cellRange="Logo" spid="_x0000_s33879"/>
                </a:ext>
              </a:extLst>
            </xdr:cNvPicPr>
          </xdr:nvPicPr>
          <xdr:blipFill>
            <a:blip xmlns:r="http://schemas.openxmlformats.org/officeDocument/2006/relationships" r:embed="rId2"/>
            <a:srcRect/>
            <a:stretch>
              <a:fillRect/>
            </a:stretch>
          </xdr:blipFill>
          <xdr:spPr bwMode="auto">
            <a:xfrm>
              <a:off x="1" y="0"/>
              <a:ext cx="1676400" cy="7771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0</xdr:row>
          <xdr:rowOff>0</xdr:rowOff>
        </xdr:from>
        <xdr:to>
          <xdr:col>50</xdr:col>
          <xdr:colOff>55712</xdr:colOff>
          <xdr:row>4</xdr:row>
          <xdr:rowOff>55712</xdr:rowOff>
        </xdr:to>
        <xdr:pic>
          <xdr:nvPicPr>
            <xdr:cNvPr id="5" name="Picture 4">
              <a:extLst>
                <a:ext uri="{FF2B5EF4-FFF2-40B4-BE49-F238E27FC236}">
                  <a16:creationId xmlns:a16="http://schemas.microsoft.com/office/drawing/2014/main" id="{BC9F02F5-2282-49CD-AE49-FD10146244E6}"/>
                </a:ext>
              </a:extLst>
            </xdr:cNvPr>
            <xdr:cNvPicPr>
              <a:picLocks noChangeAspect="1" noChangeArrowheads="1"/>
              <a:extLst>
                <a:ext uri="{84589F7E-364E-4C9E-8A38-B11213B215E9}">
                  <a14:cameraTool cellRange="Logo" spid="_x0000_s33880"/>
                </a:ext>
              </a:extLst>
            </xdr:cNvPicPr>
          </xdr:nvPicPr>
          <xdr:blipFill>
            <a:blip xmlns:r="http://schemas.openxmlformats.org/officeDocument/2006/relationships" r:embed="rId2"/>
            <a:srcRect/>
            <a:stretch>
              <a:fillRect/>
            </a:stretch>
          </xdr:blipFill>
          <xdr:spPr bwMode="auto">
            <a:xfrm>
              <a:off x="7112000" y="0"/>
              <a:ext cx="1770212" cy="81771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0EFB0-EACE-4F2E-965F-30EBADAB0D63}" name="T_Material" displayName="T_Material" ref="A1:A10" totalsRowShown="0">
  <autoFilter ref="A1:A10" xr:uid="{4350EFB0-EACE-4F2E-965F-30EBADAB0D63}"/>
  <sortState xmlns:xlrd2="http://schemas.microsoft.com/office/spreadsheetml/2017/richdata2" ref="A2:A10">
    <sortCondition ref="A2:A10"/>
  </sortState>
  <tableColumns count="1">
    <tableColumn id="1" xr3:uid="{20635FEE-B87A-4613-8116-D42DBA41BC7B}" name="Materi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39741E-8EC4-48CA-B62A-CDE619601AF9}" name="T_Shape" displayName="T_Shape" ref="C1:C10" totalsRowShown="0">
  <autoFilter ref="C1:C10" xr:uid="{6939741E-8EC4-48CA-B62A-CDE619601AF9}"/>
  <tableColumns count="1">
    <tableColumn id="1" xr3:uid="{FCA45FDF-4BF6-485F-9343-A0FC0251070A}" name="Sha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97A227-8DCB-4BDE-A6B8-65F88654921D}" name="T_Type" displayName="T_Type" ref="E1:E5" totalsRowShown="0">
  <autoFilter ref="E1:E5" xr:uid="{2397A227-8DCB-4BDE-A6B8-65F88654921D}"/>
  <tableColumns count="1">
    <tableColumn id="1" xr3:uid="{027BD434-05A1-4059-97D8-98CB878E91EF}" name="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C10C78-AF29-47BA-9C97-B74BAA8C7E1E}" name="T_Response" displayName="T_Response" ref="G1:G17" totalsRowShown="0">
  <autoFilter ref="G1:G17" xr:uid="{88C10C78-AF29-47BA-9C97-B74BAA8C7E1E}"/>
  <tableColumns count="1">
    <tableColumn id="1" xr3:uid="{C70FD3B5-6EE9-47D3-96F9-BC5D876984C6}" name="Design Respons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3A750BB-CD37-4CDD-9DB5-77ADCF1AAA87}" name="T_Registration" displayName="T_Registration" ref="G21:H28" totalsRowShown="0" headerRowDxfId="333" dataDxfId="332">
  <autoFilter ref="G21:H28" xr:uid="{83A750BB-CD37-4CDD-9DB5-77ADCF1AAA87}"/>
  <tableColumns count="2">
    <tableColumn id="1" xr3:uid="{7505BD3A-6F91-4718-8039-9220F1D23B43}" name="Registration" dataDxfId="331"/>
    <tableColumn id="2" xr3:uid="{C3FD5E68-1827-492B-899F-EC4CA2FA3E75}" name="Acronym" dataDxfId="33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CB43-2341-4A92-ACD7-244D3FF85EAC}">
  <sheetPr codeName="Sheet3">
    <tabColor rgb="FFFF0000"/>
  </sheetPr>
  <dimension ref="A1:N36"/>
  <sheetViews>
    <sheetView showGridLines="0" zoomScale="106" zoomScaleNormal="106" workbookViewId="0">
      <selection activeCell="C14" sqref="C14"/>
    </sheetView>
  </sheetViews>
  <sheetFormatPr defaultRowHeight="14.4" x14ac:dyDescent="0.3"/>
  <cols>
    <col min="1" max="1" width="24.109375" customWidth="1"/>
    <col min="2" max="2" width="4.77734375" customWidth="1"/>
    <col min="3" max="3" width="25.77734375" customWidth="1"/>
    <col min="4" max="4" width="5.77734375" customWidth="1"/>
    <col min="5" max="5" width="17.44140625" customWidth="1"/>
    <col min="6" max="6" width="3.77734375" customWidth="1"/>
    <col min="7" max="7" width="72.6640625" bestFit="1" customWidth="1"/>
    <col min="8" max="8" width="15.77734375" customWidth="1"/>
    <col min="9" max="9" width="22.77734375" bestFit="1" customWidth="1"/>
    <col min="10" max="14" width="18.77734375" customWidth="1"/>
  </cols>
  <sheetData>
    <row r="1" spans="1:14" x14ac:dyDescent="0.3">
      <c r="A1" t="s">
        <v>11</v>
      </c>
      <c r="C1" t="s">
        <v>19</v>
      </c>
      <c r="E1" t="s">
        <v>22</v>
      </c>
      <c r="G1" t="s">
        <v>33</v>
      </c>
      <c r="H1">
        <v>1</v>
      </c>
      <c r="I1" s="72" t="s">
        <v>185</v>
      </c>
      <c r="J1" s="73" t="s">
        <v>78</v>
      </c>
      <c r="K1" s="73" t="s">
        <v>125</v>
      </c>
      <c r="L1" s="73" t="s">
        <v>80</v>
      </c>
      <c r="M1" s="73" t="s">
        <v>77</v>
      </c>
      <c r="N1" s="73" t="s">
        <v>79</v>
      </c>
    </row>
    <row r="2" spans="1:14" x14ac:dyDescent="0.3">
      <c r="A2" t="s">
        <v>12</v>
      </c>
      <c r="C2" t="s">
        <v>233</v>
      </c>
      <c r="E2" s="66" t="s">
        <v>178</v>
      </c>
      <c r="G2" t="s">
        <v>181</v>
      </c>
      <c r="H2">
        <v>2</v>
      </c>
      <c r="I2" s="36" t="s">
        <v>0</v>
      </c>
      <c r="J2" s="34">
        <v>1.1000000000000001</v>
      </c>
      <c r="K2" s="34">
        <v>1.1000000000000001</v>
      </c>
      <c r="L2" s="34">
        <v>1.2</v>
      </c>
      <c r="M2" s="34">
        <v>1.1000000000000001</v>
      </c>
      <c r="N2" s="34">
        <v>1.1000000000000001</v>
      </c>
    </row>
    <row r="3" spans="1:14" x14ac:dyDescent="0.3">
      <c r="A3" t="s">
        <v>29</v>
      </c>
      <c r="C3" t="s">
        <v>234</v>
      </c>
      <c r="E3" t="s">
        <v>179</v>
      </c>
      <c r="G3" t="s">
        <v>32</v>
      </c>
      <c r="H3">
        <v>3</v>
      </c>
      <c r="I3" s="32" t="s">
        <v>1</v>
      </c>
      <c r="J3" s="34">
        <v>4.1100000000000003</v>
      </c>
      <c r="K3" s="34">
        <v>4.1399999999999997</v>
      </c>
      <c r="L3" s="34">
        <v>5.7</v>
      </c>
      <c r="M3" s="34">
        <v>4.24</v>
      </c>
      <c r="N3" s="35">
        <v>4.21</v>
      </c>
    </row>
    <row r="4" spans="1:14" x14ac:dyDescent="0.3">
      <c r="A4" t="s">
        <v>30</v>
      </c>
      <c r="C4" t="s">
        <v>117</v>
      </c>
      <c r="E4" t="s">
        <v>187</v>
      </c>
      <c r="G4" t="s">
        <v>34</v>
      </c>
      <c r="H4">
        <v>4</v>
      </c>
      <c r="I4" s="32" t="s">
        <v>2</v>
      </c>
      <c r="J4" s="34">
        <v>5.01</v>
      </c>
      <c r="K4" s="34">
        <v>5.0599999999999996</v>
      </c>
      <c r="L4" s="34">
        <v>7.21</v>
      </c>
      <c r="M4" s="34">
        <v>5.3</v>
      </c>
      <c r="N4" s="35">
        <v>5.24</v>
      </c>
    </row>
    <row r="5" spans="1:14" x14ac:dyDescent="0.3">
      <c r="A5" t="s">
        <v>16</v>
      </c>
      <c r="C5" t="s">
        <v>118</v>
      </c>
      <c r="E5" t="s">
        <v>180</v>
      </c>
      <c r="G5" t="s">
        <v>31</v>
      </c>
      <c r="H5">
        <v>5</v>
      </c>
      <c r="I5" s="32" t="s">
        <v>3</v>
      </c>
      <c r="J5" s="34">
        <v>5.87</v>
      </c>
      <c r="K5" s="34">
        <v>5.91</v>
      </c>
      <c r="L5" s="34">
        <v>8.6300000000000008</v>
      </c>
      <c r="M5" s="34">
        <v>6.24</v>
      </c>
      <c r="N5" s="35">
        <v>6.17</v>
      </c>
    </row>
    <row r="6" spans="1:14" x14ac:dyDescent="0.3">
      <c r="A6" t="s">
        <v>14</v>
      </c>
      <c r="C6" t="s">
        <v>119</v>
      </c>
      <c r="G6" t="str">
        <f>"Velocity &gt; "&amp;C26&amp;" ft/s"</f>
        <v>Velocity &gt; 5 ft/s</v>
      </c>
      <c r="H6">
        <v>6</v>
      </c>
      <c r="I6" s="32" t="s">
        <v>4</v>
      </c>
      <c r="J6" s="34">
        <v>7.21</v>
      </c>
      <c r="K6" s="34">
        <v>7.26</v>
      </c>
      <c r="L6" s="34">
        <v>10.8</v>
      </c>
      <c r="M6" s="34">
        <v>7.64</v>
      </c>
      <c r="N6" s="35">
        <v>7.55</v>
      </c>
    </row>
    <row r="7" spans="1:14" x14ac:dyDescent="0.3">
      <c r="A7" t="s">
        <v>13</v>
      </c>
      <c r="C7" t="s">
        <v>120</v>
      </c>
      <c r="G7" t="s">
        <v>53</v>
      </c>
      <c r="H7">
        <v>7</v>
      </c>
      <c r="I7" s="32" t="s">
        <v>235</v>
      </c>
      <c r="J7" s="34">
        <v>8.3699999999999992</v>
      </c>
      <c r="K7" s="34">
        <v>8.48</v>
      </c>
      <c r="L7" s="34">
        <v>12.7</v>
      </c>
      <c r="M7" s="34">
        <v>8.8000000000000007</v>
      </c>
      <c r="N7" s="35">
        <v>8.6999999999999993</v>
      </c>
    </row>
    <row r="8" spans="1:14" x14ac:dyDescent="0.3">
      <c r="A8" t="s">
        <v>17</v>
      </c>
      <c r="C8" t="s">
        <v>182</v>
      </c>
      <c r="G8" t="s">
        <v>52</v>
      </c>
      <c r="H8">
        <v>8</v>
      </c>
      <c r="I8" s="32" t="s">
        <v>5</v>
      </c>
      <c r="J8" s="34">
        <v>9.65</v>
      </c>
      <c r="K8" s="34">
        <v>9.83</v>
      </c>
      <c r="L8" s="34">
        <v>14.8</v>
      </c>
      <c r="M8" s="34">
        <v>10</v>
      </c>
      <c r="N8" s="35">
        <v>9.93</v>
      </c>
    </row>
    <row r="9" spans="1:14" ht="15.6" x14ac:dyDescent="0.35">
      <c r="A9" t="s">
        <v>15</v>
      </c>
      <c r="C9" t="s">
        <v>17</v>
      </c>
      <c r="G9" t="s">
        <v>76</v>
      </c>
      <c r="H9">
        <v>9</v>
      </c>
      <c r="I9" s="32" t="s">
        <v>133</v>
      </c>
      <c r="J9" s="56" t="s">
        <v>132</v>
      </c>
      <c r="K9" s="56" t="s">
        <v>131</v>
      </c>
      <c r="L9" s="56" t="s">
        <v>130</v>
      </c>
      <c r="M9" s="56" t="s">
        <v>130</v>
      </c>
      <c r="N9" s="56" t="s">
        <v>129</v>
      </c>
    </row>
    <row r="10" spans="1:14" x14ac:dyDescent="0.3">
      <c r="A10" t="s">
        <v>28</v>
      </c>
      <c r="G10" t="s">
        <v>250</v>
      </c>
      <c r="H10">
        <v>10</v>
      </c>
      <c r="I10" s="32" t="s">
        <v>128</v>
      </c>
      <c r="J10" t="s">
        <v>126</v>
      </c>
      <c r="K10" t="s">
        <v>127</v>
      </c>
      <c r="L10" t="s">
        <v>126</v>
      </c>
      <c r="M10" t="s">
        <v>126</v>
      </c>
      <c r="N10" t="s">
        <v>126</v>
      </c>
    </row>
    <row r="11" spans="1:14" x14ac:dyDescent="0.3">
      <c r="G11" t="s">
        <v>174</v>
      </c>
      <c r="H11">
        <v>11</v>
      </c>
      <c r="I11" s="32" t="s">
        <v>135</v>
      </c>
      <c r="J11" t="s">
        <v>136</v>
      </c>
      <c r="K11" t="s">
        <v>57</v>
      </c>
      <c r="L11" t="s">
        <v>57</v>
      </c>
      <c r="M11" t="s">
        <v>57</v>
      </c>
      <c r="N11" t="s">
        <v>57</v>
      </c>
    </row>
    <row r="12" spans="1:14" ht="16.2" x14ac:dyDescent="0.3">
      <c r="G12" t="s">
        <v>239</v>
      </c>
      <c r="H12">
        <v>12</v>
      </c>
      <c r="I12" s="32" t="s">
        <v>183</v>
      </c>
      <c r="L12" t="s">
        <v>186</v>
      </c>
      <c r="M12" t="s">
        <v>218</v>
      </c>
    </row>
    <row r="13" spans="1:14" x14ac:dyDescent="0.3">
      <c r="A13" s="32" t="s">
        <v>121</v>
      </c>
      <c r="C13" s="63">
        <v>45566</v>
      </c>
      <c r="G13" t="str">
        <f>C25&amp;" has not been provided"</f>
        <v>ENG No. has not been provided</v>
      </c>
      <c r="H13">
        <v>13</v>
      </c>
      <c r="I13" s="32" t="s">
        <v>184</v>
      </c>
      <c r="J13">
        <v>6</v>
      </c>
      <c r="K13">
        <v>5</v>
      </c>
      <c r="L13">
        <v>6</v>
      </c>
      <c r="M13">
        <v>6</v>
      </c>
      <c r="N13">
        <v>6</v>
      </c>
    </row>
    <row r="14" spans="1:14" x14ac:dyDescent="0.3">
      <c r="A14" s="36" t="s">
        <v>81</v>
      </c>
      <c r="C14" s="37" t="s">
        <v>77</v>
      </c>
      <c r="G14" t="s">
        <v>245</v>
      </c>
      <c r="H14">
        <v>14</v>
      </c>
      <c r="I14" s="32" t="s">
        <v>237</v>
      </c>
      <c r="J14" s="79" t="s">
        <v>220</v>
      </c>
      <c r="K14" s="79" t="s">
        <v>220</v>
      </c>
      <c r="L14" s="79" t="s">
        <v>248</v>
      </c>
      <c r="M14" s="79" t="s">
        <v>220</v>
      </c>
      <c r="N14" s="79" t="s">
        <v>221</v>
      </c>
    </row>
    <row r="15" spans="1:14" x14ac:dyDescent="0.3">
      <c r="A15" s="36" t="s">
        <v>0</v>
      </c>
      <c r="C15" s="34">
        <f>HLOOKUP($C$14,$J$1:$N$13,2)</f>
        <v>1.1000000000000001</v>
      </c>
      <c r="D15" s="33" t="str">
        <f>TEXT(C15,"0.00")</f>
        <v>1.10</v>
      </c>
      <c r="G15" t="s">
        <v>242</v>
      </c>
      <c r="H15">
        <v>15</v>
      </c>
      <c r="I15" s="32" t="s">
        <v>236</v>
      </c>
      <c r="J15" t="s">
        <v>240</v>
      </c>
      <c r="K15" t="s">
        <v>238</v>
      </c>
      <c r="L15" t="s">
        <v>240</v>
      </c>
      <c r="M15" t="s">
        <v>240</v>
      </c>
      <c r="N15" t="s">
        <v>240</v>
      </c>
    </row>
    <row r="16" spans="1:14" x14ac:dyDescent="0.3">
      <c r="A16" s="32" t="s">
        <v>1</v>
      </c>
      <c r="C16" s="34">
        <f>HLOOKUP($C$14,$J$1:$N$13,3)</f>
        <v>4.24</v>
      </c>
      <c r="G16" t="s">
        <v>246</v>
      </c>
      <c r="H16">
        <v>16</v>
      </c>
      <c r="I16" s="32" t="s">
        <v>244</v>
      </c>
      <c r="J16" s="33">
        <v>4</v>
      </c>
      <c r="K16" s="33">
        <v>6</v>
      </c>
      <c r="L16" s="33">
        <v>4</v>
      </c>
      <c r="M16" s="33">
        <v>4</v>
      </c>
      <c r="N16" s="33">
        <v>4</v>
      </c>
    </row>
    <row r="17" spans="1:14" x14ac:dyDescent="0.3">
      <c r="A17" s="32" t="s">
        <v>2</v>
      </c>
      <c r="C17" s="34">
        <f>HLOOKUP($C$14,$J$1:$N$13,4)</f>
        <v>5.3</v>
      </c>
      <c r="D17" s="34"/>
      <c r="G17" t="s">
        <v>252</v>
      </c>
      <c r="H17">
        <v>17</v>
      </c>
      <c r="I17" s="32" t="s">
        <v>243</v>
      </c>
      <c r="J17" t="s">
        <v>75</v>
      </c>
      <c r="K17" t="s">
        <v>75</v>
      </c>
      <c r="L17" t="s">
        <v>94</v>
      </c>
      <c r="M17" t="s">
        <v>75</v>
      </c>
      <c r="N17" t="s">
        <v>75</v>
      </c>
    </row>
    <row r="18" spans="1:14" x14ac:dyDescent="0.3">
      <c r="A18" s="32" t="s">
        <v>3</v>
      </c>
      <c r="C18" s="34">
        <f>HLOOKUP($C$14,$J$1:$N$13,5)</f>
        <v>6.24</v>
      </c>
    </row>
    <row r="19" spans="1:14" x14ac:dyDescent="0.3">
      <c r="A19" s="32" t="s">
        <v>4</v>
      </c>
      <c r="C19" s="34">
        <f>HLOOKUP($C$14,$J$1:$N$13,6)</f>
        <v>7.64</v>
      </c>
    </row>
    <row r="20" spans="1:14" x14ac:dyDescent="0.3">
      <c r="A20" s="32" t="s">
        <v>235</v>
      </c>
      <c r="C20" s="34">
        <f>HLOOKUP($C$14,$J$1:$N$13,7)</f>
        <v>8.8000000000000007</v>
      </c>
      <c r="G20" s="72" t="s">
        <v>137</v>
      </c>
    </row>
    <row r="21" spans="1:14" x14ac:dyDescent="0.3">
      <c r="A21" s="32" t="s">
        <v>5</v>
      </c>
      <c r="C21" s="34">
        <f>HLOOKUP($C$14,$J$1:$N$13,8)</f>
        <v>10</v>
      </c>
      <c r="G21" t="s">
        <v>147</v>
      </c>
      <c r="H21" t="s">
        <v>146</v>
      </c>
    </row>
    <row r="22" spans="1:14" x14ac:dyDescent="0.3">
      <c r="A22" s="32" t="s">
        <v>133</v>
      </c>
      <c r="C22" s="57" t="str">
        <f>HLOOKUP($C$14,$J$1:$N$13,9)</f>
        <v>1 October 2015</v>
      </c>
    </row>
    <row r="23" spans="1:14" x14ac:dyDescent="0.3">
      <c r="A23" s="32" t="s">
        <v>134</v>
      </c>
      <c r="C23" s="57" t="str">
        <f>HLOOKUP($C$14,$J$1:$N$13,10)</f>
        <v>City</v>
      </c>
      <c r="G23" t="s">
        <v>140</v>
      </c>
      <c r="H23" t="s">
        <v>148</v>
      </c>
    </row>
    <row r="24" spans="1:14" x14ac:dyDescent="0.3">
      <c r="A24" s="32" t="s">
        <v>135</v>
      </c>
      <c r="C24" s="57" t="str">
        <f>HLOOKUP($C$14,$J$1:$N$13,11)</f>
        <v xml:space="preserve"> O&amp;M Agreement</v>
      </c>
      <c r="G24" t="s">
        <v>139</v>
      </c>
      <c r="H24" t="s">
        <v>149</v>
      </c>
    </row>
    <row r="25" spans="1:14" x14ac:dyDescent="0.3">
      <c r="A25" s="32" t="s">
        <v>183</v>
      </c>
      <c r="C25" t="str">
        <f>HLOOKUP($C$14,$J$1:$N$13,12)</f>
        <v>ENG No.</v>
      </c>
      <c r="G25" t="s">
        <v>142</v>
      </c>
      <c r="H25" t="s">
        <v>150</v>
      </c>
    </row>
    <row r="26" spans="1:14" x14ac:dyDescent="0.3">
      <c r="A26" s="32" t="s">
        <v>184</v>
      </c>
      <c r="C26" s="34">
        <v>5</v>
      </c>
      <c r="G26" t="s">
        <v>141</v>
      </c>
      <c r="H26" t="s">
        <v>151</v>
      </c>
    </row>
    <row r="27" spans="1:14" x14ac:dyDescent="0.3">
      <c r="A27" s="32" t="s">
        <v>219</v>
      </c>
      <c r="C27" s="78" t="str">
        <f>HLOOKUP($C$14,$J$1:$N$14,14)</f>
        <v>30 Septbember</v>
      </c>
      <c r="G27" t="s">
        <v>138</v>
      </c>
      <c r="H27" t="s">
        <v>152</v>
      </c>
    </row>
    <row r="28" spans="1:14" x14ac:dyDescent="0.3">
      <c r="A28" s="32" t="s">
        <v>236</v>
      </c>
      <c r="B28" s="81">
        <f>HLOOKUP($C$14,$J$1:$N$16,16)</f>
        <v>4</v>
      </c>
      <c r="C28" s="78" t="str">
        <f>HLOOKUP($C$14,$J$1:$N$15,15)</f>
        <v>2, 5, 10, and 25</v>
      </c>
      <c r="G28" t="s">
        <v>143</v>
      </c>
      <c r="H28" t="s">
        <v>153</v>
      </c>
    </row>
    <row r="29" spans="1:14" x14ac:dyDescent="0.3">
      <c r="A29" s="32" t="s">
        <v>243</v>
      </c>
      <c r="B29" s="81"/>
      <c r="C29" s="78" t="str">
        <f>HLOOKUP($C$14,$J$1:$N$17,17)</f>
        <v>No</v>
      </c>
    </row>
    <row r="30" spans="1:14" x14ac:dyDescent="0.3">
      <c r="A30" s="32"/>
      <c r="B30" s="81"/>
      <c r="C30" s="78"/>
    </row>
    <row r="31" spans="1:14" x14ac:dyDescent="0.3">
      <c r="E31" s="72" t="s">
        <v>172</v>
      </c>
    </row>
    <row r="32" spans="1:14" ht="64.95" customHeight="1" x14ac:dyDescent="0.3">
      <c r="B32" s="32" t="s">
        <v>78</v>
      </c>
    </row>
    <row r="33" spans="2:2" ht="64.95" customHeight="1" x14ac:dyDescent="0.3">
      <c r="B33" s="32" t="s">
        <v>125</v>
      </c>
    </row>
    <row r="34" spans="2:2" ht="64.95" customHeight="1" x14ac:dyDescent="0.3">
      <c r="B34" s="32" t="s">
        <v>80</v>
      </c>
    </row>
    <row r="35" spans="2:2" ht="64.95" customHeight="1" x14ac:dyDescent="0.3">
      <c r="B35" s="32" t="s">
        <v>77</v>
      </c>
    </row>
    <row r="36" spans="2:2" ht="64.95" customHeight="1" x14ac:dyDescent="0.3">
      <c r="B36" s="32" t="s">
        <v>79</v>
      </c>
    </row>
  </sheetData>
  <sortState xmlns:xlrd2="http://schemas.microsoft.com/office/spreadsheetml/2017/richdata2" ref="A19:C24">
    <sortCondition ref="B19:B24"/>
  </sortState>
  <dataValidations count="1">
    <dataValidation type="list" allowBlank="1" showInputMessage="1" showErrorMessage="1" sqref="C14" xr:uid="{EBBE6338-4834-4C9B-9848-CE10F23E26FB}">
      <formula1>$J$1:$N$1</formula1>
    </dataValidation>
  </dataValidations>
  <pageMargins left="0.7" right="0.7" top="0.75" bottom="0.75" header="0.3" footer="0.3"/>
  <pageSetup orientation="portrait" horizontalDpi="1200" verticalDpi="1200" r:id="rId1"/>
  <drawing r:id="rId2"/>
  <legacyDrawing r:id="rId3"/>
  <tableParts count="5">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90F5-78AD-482F-B053-1304FA695CE7}">
  <sheetPr codeName="Sheet1">
    <tabColor theme="2" tint="-0.499984740745262"/>
    <pageSetUpPr fitToPage="1"/>
  </sheetPr>
  <dimension ref="A1:T57"/>
  <sheetViews>
    <sheetView showGridLines="0" showRowColHeaders="0" tabSelected="1" zoomScale="130" zoomScaleNormal="130" workbookViewId="0">
      <selection activeCell="C1" sqref="C1"/>
    </sheetView>
  </sheetViews>
  <sheetFormatPr defaultColWidth="0" defaultRowHeight="0" customHeight="1" zeroHeight="1" x14ac:dyDescent="0.3"/>
  <cols>
    <col min="1" max="1" width="2.77734375" style="45" customWidth="1"/>
    <col min="2" max="2" width="5.77734375" style="44" customWidth="1"/>
    <col min="3" max="8" width="2.77734375" style="45" customWidth="1"/>
    <col min="9" max="17" width="8.88671875" style="45" customWidth="1"/>
    <col min="18" max="20" width="0" style="45" hidden="1" customWidth="1"/>
    <col min="21" max="16384" width="8.88671875" style="45" hidden="1"/>
  </cols>
  <sheetData>
    <row r="1" spans="2:17" ht="19.95" customHeight="1" x14ac:dyDescent="0.3"/>
    <row r="2" spans="2:17" ht="19.95" customHeight="1" x14ac:dyDescent="0.3">
      <c r="B2" s="46" t="s">
        <v>24</v>
      </c>
    </row>
    <row r="3" spans="2:17" ht="4.95" customHeight="1" x14ac:dyDescent="0.3">
      <c r="B3" s="46"/>
    </row>
    <row r="4" spans="2:17" ht="19.95" customHeight="1" x14ac:dyDescent="0.3">
      <c r="B4" s="44">
        <v>1</v>
      </c>
      <c r="C4" s="93" t="s">
        <v>189</v>
      </c>
      <c r="D4" s="93"/>
      <c r="E4" s="93"/>
      <c r="F4" s="93"/>
      <c r="G4" s="93"/>
      <c r="H4" s="93"/>
      <c r="I4" s="93"/>
      <c r="J4" s="93"/>
      <c r="K4" s="93"/>
      <c r="L4" s="93"/>
      <c r="M4" s="93"/>
      <c r="N4" s="93"/>
      <c r="O4" s="93"/>
      <c r="P4" s="93"/>
      <c r="Q4" s="93"/>
    </row>
    <row r="5" spans="2:17" ht="19.95" customHeight="1" x14ac:dyDescent="0.3">
      <c r="C5" s="93"/>
      <c r="D5" s="93"/>
      <c r="E5" s="93"/>
      <c r="F5" s="93"/>
      <c r="G5" s="93"/>
      <c r="H5" s="93"/>
      <c r="I5" s="93"/>
      <c r="J5" s="93"/>
      <c r="K5" s="93"/>
      <c r="L5" s="93"/>
      <c r="M5" s="93"/>
      <c r="N5" s="93"/>
      <c r="O5" s="93"/>
      <c r="P5" s="93"/>
      <c r="Q5" s="93"/>
    </row>
    <row r="6" spans="2:17" ht="19.95" customHeight="1" x14ac:dyDescent="0.3">
      <c r="B6" s="44">
        <f>B4+1</f>
        <v>2</v>
      </c>
      <c r="C6" s="45" t="s">
        <v>25</v>
      </c>
    </row>
    <row r="7" spans="2:17" ht="19.95" customHeight="1" x14ac:dyDescent="0.3">
      <c r="C7" s="47"/>
      <c r="D7" s="47"/>
      <c r="E7" s="47"/>
      <c r="F7" s="47"/>
      <c r="I7" s="45" t="s">
        <v>23</v>
      </c>
    </row>
    <row r="8" spans="2:17" ht="10.050000000000001" customHeight="1" x14ac:dyDescent="0.3"/>
    <row r="9" spans="2:17" ht="15" customHeight="1" x14ac:dyDescent="0.3">
      <c r="C9" s="48"/>
      <c r="D9" s="48"/>
      <c r="E9" s="48"/>
      <c r="F9" s="48"/>
      <c r="I9" s="92" t="s">
        <v>176</v>
      </c>
      <c r="J9" s="92"/>
      <c r="K9" s="92"/>
      <c r="L9" s="92"/>
      <c r="M9" s="92"/>
      <c r="N9" s="92"/>
      <c r="O9" s="92"/>
      <c r="P9" s="92"/>
      <c r="Q9" s="92"/>
    </row>
    <row r="10" spans="2:17" ht="15" customHeight="1" x14ac:dyDescent="0.3">
      <c r="I10" s="92"/>
      <c r="J10" s="92"/>
      <c r="K10" s="92"/>
      <c r="L10" s="92"/>
      <c r="M10" s="92"/>
      <c r="N10" s="92"/>
      <c r="O10" s="92"/>
      <c r="P10" s="92"/>
      <c r="Q10" s="92"/>
    </row>
    <row r="11" spans="2:17" ht="10.050000000000001" customHeight="1" x14ac:dyDescent="0.3">
      <c r="I11" s="49"/>
      <c r="J11" s="49"/>
      <c r="K11" s="49"/>
      <c r="L11" s="49"/>
      <c r="M11" s="49"/>
      <c r="N11" s="49"/>
      <c r="O11" s="49"/>
      <c r="P11" s="49"/>
      <c r="Q11" s="49"/>
    </row>
    <row r="12" spans="2:17" ht="15" customHeight="1" x14ac:dyDescent="0.3">
      <c r="F12" s="30"/>
      <c r="I12" s="92" t="s">
        <v>216</v>
      </c>
      <c r="J12" s="92"/>
      <c r="K12" s="92"/>
      <c r="L12" s="92"/>
      <c r="M12" s="92"/>
      <c r="N12" s="92"/>
      <c r="O12" s="92"/>
      <c r="P12" s="92"/>
      <c r="Q12" s="92"/>
    </row>
    <row r="13" spans="2:17" ht="15" customHeight="1" x14ac:dyDescent="0.3">
      <c r="I13" s="92"/>
      <c r="J13" s="92"/>
      <c r="K13" s="92"/>
      <c r="L13" s="92"/>
      <c r="M13" s="92"/>
      <c r="N13" s="92"/>
      <c r="O13" s="92"/>
      <c r="P13" s="92"/>
      <c r="Q13" s="92"/>
    </row>
    <row r="14" spans="2:17" ht="15" customHeight="1" x14ac:dyDescent="0.3">
      <c r="I14" s="92"/>
      <c r="J14" s="92"/>
      <c r="K14" s="92"/>
      <c r="L14" s="92"/>
      <c r="M14" s="92"/>
      <c r="N14" s="92"/>
      <c r="O14" s="92"/>
      <c r="P14" s="92"/>
      <c r="Q14" s="92"/>
    </row>
    <row r="15" spans="2:17" ht="15" customHeight="1" x14ac:dyDescent="0.3">
      <c r="I15" s="92"/>
      <c r="J15" s="92"/>
      <c r="K15" s="92"/>
      <c r="L15" s="92"/>
      <c r="M15" s="92"/>
      <c r="N15" s="92"/>
      <c r="O15" s="92"/>
      <c r="P15" s="92"/>
      <c r="Q15" s="92"/>
    </row>
    <row r="16" spans="2:17" ht="10.050000000000001" customHeight="1" x14ac:dyDescent="0.3">
      <c r="I16" s="50"/>
      <c r="J16" s="50"/>
      <c r="K16" s="50"/>
      <c r="L16" s="50"/>
      <c r="M16" s="50"/>
      <c r="N16" s="50"/>
      <c r="O16" s="50"/>
      <c r="P16" s="50"/>
      <c r="Q16" s="50"/>
    </row>
    <row r="17" spans="3:17" ht="15" customHeight="1" x14ac:dyDescent="0.3">
      <c r="C17" s="30"/>
      <c r="D17" s="4" t="s">
        <v>59</v>
      </c>
      <c r="E17" s="4"/>
      <c r="F17" s="30"/>
      <c r="G17" s="4" t="s">
        <v>60</v>
      </c>
      <c r="I17" s="92" t="s">
        <v>113</v>
      </c>
      <c r="J17" s="92"/>
      <c r="K17" s="92"/>
      <c r="L17" s="92"/>
      <c r="M17" s="92"/>
      <c r="N17" s="92"/>
      <c r="O17" s="92"/>
      <c r="P17" s="92"/>
      <c r="Q17" s="92"/>
    </row>
    <row r="18" spans="3:17" ht="15" customHeight="1" x14ac:dyDescent="0.3">
      <c r="I18" s="92"/>
      <c r="J18" s="92"/>
      <c r="K18" s="92"/>
      <c r="L18" s="92"/>
      <c r="M18" s="92"/>
      <c r="N18" s="92"/>
      <c r="O18" s="92"/>
      <c r="P18" s="92"/>
      <c r="Q18" s="92"/>
    </row>
    <row r="19" spans="3:17" ht="10.050000000000001" customHeight="1" x14ac:dyDescent="0.3"/>
    <row r="20" spans="3:17" ht="15" customHeight="1" x14ac:dyDescent="0.3">
      <c r="C20" s="51"/>
      <c r="D20" s="51"/>
      <c r="E20" s="51"/>
      <c r="F20" s="51"/>
      <c r="I20" s="92" t="s">
        <v>173</v>
      </c>
      <c r="J20" s="92"/>
      <c r="K20" s="92"/>
      <c r="L20" s="92"/>
      <c r="M20" s="92"/>
      <c r="N20" s="92"/>
      <c r="O20" s="92"/>
      <c r="P20" s="92"/>
      <c r="Q20" s="92"/>
    </row>
    <row r="21" spans="3:17" ht="15" customHeight="1" x14ac:dyDescent="0.3">
      <c r="I21" s="92"/>
      <c r="J21" s="92"/>
      <c r="K21" s="92"/>
      <c r="L21" s="92"/>
      <c r="M21" s="92"/>
      <c r="N21" s="92"/>
      <c r="O21" s="92"/>
      <c r="P21" s="92"/>
      <c r="Q21" s="92"/>
    </row>
    <row r="22" spans="3:17" ht="15" customHeight="1" x14ac:dyDescent="0.3">
      <c r="I22" s="92"/>
      <c r="J22" s="92"/>
      <c r="K22" s="92"/>
      <c r="L22" s="92"/>
      <c r="M22" s="92"/>
      <c r="N22" s="92"/>
      <c r="O22" s="92"/>
      <c r="P22" s="92"/>
      <c r="Q22" s="92"/>
    </row>
    <row r="23" spans="3:17" ht="19.95" customHeight="1" x14ac:dyDescent="0.3">
      <c r="I23" s="92"/>
      <c r="J23" s="92"/>
      <c r="K23" s="92"/>
      <c r="L23" s="92"/>
      <c r="M23" s="92"/>
      <c r="N23" s="92"/>
      <c r="O23" s="92"/>
      <c r="P23" s="92"/>
      <c r="Q23" s="92"/>
    </row>
    <row r="24" spans="3:17" ht="10.050000000000001" customHeight="1" x14ac:dyDescent="0.3">
      <c r="I24" s="50"/>
      <c r="J24" s="50"/>
      <c r="K24" s="50"/>
      <c r="L24" s="50"/>
      <c r="M24" s="50"/>
      <c r="N24" s="50"/>
      <c r="O24" s="50"/>
      <c r="P24" s="50"/>
      <c r="Q24" s="50"/>
    </row>
    <row r="25" spans="3:17" ht="15" customHeight="1" x14ac:dyDescent="0.3">
      <c r="C25" s="52"/>
      <c r="D25" s="52"/>
      <c r="E25" s="52"/>
      <c r="F25" s="52"/>
      <c r="I25" s="92" t="s">
        <v>54</v>
      </c>
      <c r="J25" s="92"/>
      <c r="K25" s="92"/>
      <c r="L25" s="92"/>
      <c r="M25" s="92"/>
      <c r="N25" s="92"/>
      <c r="O25" s="92"/>
      <c r="P25" s="92"/>
      <c r="Q25" s="92"/>
    </row>
    <row r="26" spans="3:17" ht="15" customHeight="1" x14ac:dyDescent="0.3">
      <c r="I26" s="92"/>
      <c r="J26" s="92"/>
      <c r="K26" s="92"/>
      <c r="L26" s="92"/>
      <c r="M26" s="92"/>
      <c r="N26" s="92"/>
      <c r="O26" s="92"/>
      <c r="P26" s="92"/>
      <c r="Q26" s="92"/>
    </row>
    <row r="27" spans="3:17" ht="10.050000000000001" customHeight="1" x14ac:dyDescent="0.3"/>
    <row r="28" spans="3:17" ht="19.95" customHeight="1" x14ac:dyDescent="0.3">
      <c r="C28" s="53" t="s">
        <v>18</v>
      </c>
      <c r="D28" s="53"/>
      <c r="E28" s="53"/>
      <c r="F28" s="53"/>
      <c r="I28" s="45" t="s">
        <v>188</v>
      </c>
    </row>
    <row r="29" spans="3:17" ht="10.050000000000001" customHeight="1" x14ac:dyDescent="0.3"/>
    <row r="30" spans="3:17" ht="19.95" customHeight="1" x14ac:dyDescent="0.3">
      <c r="C30" s="8" t="s">
        <v>19</v>
      </c>
      <c r="D30" s="8"/>
      <c r="E30" s="8"/>
      <c r="F30" s="8"/>
      <c r="I30" s="45" t="s">
        <v>27</v>
      </c>
    </row>
    <row r="31" spans="3:17" ht="10.050000000000001" customHeight="1" x14ac:dyDescent="0.3"/>
    <row r="32" spans="3:17" ht="19.95" customHeight="1" x14ac:dyDescent="0.3">
      <c r="C32" s="8" t="s">
        <v>11</v>
      </c>
      <c r="D32" s="8"/>
      <c r="E32" s="8"/>
      <c r="F32" s="8"/>
      <c r="I32" s="45" t="s">
        <v>55</v>
      </c>
    </row>
    <row r="33" spans="2:17" ht="10.050000000000001" customHeight="1" x14ac:dyDescent="0.3"/>
    <row r="34" spans="2:17" ht="19.95" customHeight="1" x14ac:dyDescent="0.3">
      <c r="B34" s="44">
        <f>B6+1</f>
        <v>3</v>
      </c>
      <c r="C34" s="45" t="s">
        <v>114</v>
      </c>
    </row>
    <row r="35" spans="2:17" ht="19.95" customHeight="1" x14ac:dyDescent="0.3">
      <c r="B35" s="44">
        <f>B34+1</f>
        <v>4</v>
      </c>
      <c r="C35" s="92" t="s">
        <v>115</v>
      </c>
      <c r="D35" s="92"/>
      <c r="E35" s="92"/>
      <c r="F35" s="92"/>
      <c r="G35" s="92"/>
      <c r="H35" s="92"/>
      <c r="I35" s="92"/>
      <c r="J35" s="92"/>
      <c r="K35" s="92"/>
      <c r="L35" s="92"/>
      <c r="M35" s="92"/>
      <c r="N35" s="92"/>
      <c r="O35" s="92"/>
      <c r="P35" s="92"/>
      <c r="Q35" s="92"/>
    </row>
    <row r="36" spans="2:17" ht="15" customHeight="1" x14ac:dyDescent="0.3">
      <c r="C36" s="92"/>
      <c r="D36" s="92"/>
      <c r="E36" s="92"/>
      <c r="F36" s="92"/>
      <c r="G36" s="92"/>
      <c r="H36" s="92"/>
      <c r="I36" s="92"/>
      <c r="J36" s="92"/>
      <c r="K36" s="92"/>
      <c r="L36" s="92"/>
      <c r="M36" s="92"/>
      <c r="N36" s="92"/>
      <c r="O36" s="92"/>
      <c r="P36" s="92"/>
      <c r="Q36" s="92"/>
    </row>
    <row r="37" spans="2:17" ht="19.95" customHeight="1" x14ac:dyDescent="0.3">
      <c r="B37" s="44">
        <v>5</v>
      </c>
      <c r="C37" s="93" t="s">
        <v>116</v>
      </c>
      <c r="D37" s="93"/>
      <c r="E37" s="93"/>
      <c r="F37" s="93"/>
      <c r="G37" s="93"/>
      <c r="H37" s="93"/>
      <c r="I37" s="93"/>
      <c r="J37" s="93"/>
      <c r="K37" s="93"/>
      <c r="L37" s="93"/>
      <c r="M37" s="93"/>
      <c r="N37" s="93"/>
      <c r="O37" s="93"/>
      <c r="P37" s="93"/>
      <c r="Q37" s="93"/>
    </row>
    <row r="38" spans="2:17" ht="19.95" customHeight="1" x14ac:dyDescent="0.3">
      <c r="C38" s="93"/>
      <c r="D38" s="93"/>
      <c r="E38" s="93"/>
      <c r="F38" s="93"/>
      <c r="G38" s="93"/>
      <c r="H38" s="93"/>
      <c r="I38" s="93"/>
      <c r="J38" s="93"/>
      <c r="K38" s="93"/>
      <c r="L38" s="93"/>
      <c r="M38" s="93"/>
      <c r="N38" s="93"/>
      <c r="O38" s="93"/>
      <c r="P38" s="93"/>
      <c r="Q38" s="93"/>
    </row>
    <row r="39" spans="2:17" ht="12" customHeight="1" x14ac:dyDescent="0.3">
      <c r="C39" s="93"/>
      <c r="D39" s="93"/>
      <c r="E39" s="93"/>
      <c r="F39" s="93"/>
      <c r="G39" s="93"/>
      <c r="H39" s="93"/>
      <c r="I39" s="93"/>
      <c r="J39" s="93"/>
      <c r="K39" s="93"/>
      <c r="L39" s="93"/>
      <c r="M39" s="93"/>
      <c r="N39" s="93"/>
      <c r="O39" s="93"/>
      <c r="P39" s="93"/>
      <c r="Q39" s="93"/>
    </row>
    <row r="40" spans="2:17" ht="19.95" customHeight="1" x14ac:dyDescent="0.3">
      <c r="B40" s="44">
        <v>6</v>
      </c>
      <c r="C40" s="45" t="s">
        <v>168</v>
      </c>
    </row>
    <row r="41" spans="2:17" ht="19.95" customHeight="1" x14ac:dyDescent="0.3"/>
    <row r="42" spans="2:17" ht="19.95" customHeight="1" x14ac:dyDescent="0.3"/>
    <row r="43" spans="2:17" ht="19.95" customHeight="1" x14ac:dyDescent="0.3"/>
    <row r="44" spans="2:17" ht="19.95" customHeight="1" x14ac:dyDescent="0.3"/>
    <row r="45" spans="2:17" ht="19.95" customHeight="1" x14ac:dyDescent="0.3"/>
    <row r="46" spans="2:17" ht="19.95" customHeight="1" x14ac:dyDescent="0.3"/>
    <row r="47" spans="2:17" ht="19.95" customHeight="1" x14ac:dyDescent="0.3"/>
    <row r="48" spans="2:17"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sheetData>
  <sheetProtection algorithmName="SHA-512" hashValue="4M5OEph2dFdPWwZnD0jK1/7xBy7di6jyZFpQFtYxjuJcl2uST/Oc2358OQ/DBUS5Cn59p2UteoO+kZHU2Mgnzw==" saltValue="Iw6e92Gt2TKs/AhHIlclvQ==" spinCount="100000" sheet="1" objects="1" scenarios="1" selectLockedCells="1"/>
  <mergeCells count="8">
    <mergeCell ref="C35:Q36"/>
    <mergeCell ref="C37:Q39"/>
    <mergeCell ref="C4:Q5"/>
    <mergeCell ref="I9:Q10"/>
    <mergeCell ref="I12:Q15"/>
    <mergeCell ref="I17:Q18"/>
    <mergeCell ref="I20:Q23"/>
    <mergeCell ref="I25:Q26"/>
  </mergeCells>
  <conditionalFormatting sqref="C17">
    <cfRule type="expression" dxfId="329" priority="2">
      <formula>ISBLANK(C17)</formula>
    </cfRule>
  </conditionalFormatting>
  <conditionalFormatting sqref="C9:F9">
    <cfRule type="expression" dxfId="328" priority="4">
      <formula>ISBLANK(C9)</formula>
    </cfRule>
  </conditionalFormatting>
  <conditionalFormatting sqref="F12">
    <cfRule type="expression" dxfId="327" priority="3">
      <formula>ISBLANK(F12)</formula>
    </cfRule>
  </conditionalFormatting>
  <conditionalFormatting sqref="F17">
    <cfRule type="expression" dxfId="326" priority="1">
      <formula>ISBLANK(F17)</formula>
    </cfRule>
  </conditionalFormatting>
  <pageMargins left="0.2" right="0.2" top="0.5" bottom="0.25" header="0.3" footer="0.3"/>
  <pageSetup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A162-3082-4BD7-8E87-779E8865C8AB}">
  <sheetPr codeName="Sheet4">
    <tabColor theme="9" tint="0.39997558519241921"/>
  </sheetPr>
  <dimension ref="A1:BX205"/>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4" customWidth="1"/>
    <col min="2" max="36" width="2.77734375" style="4" customWidth="1"/>
    <col min="37" max="37" width="1.77734375" style="4" customWidth="1"/>
    <col min="38" max="40" width="4.77734375" style="68" hidden="1" customWidth="1"/>
    <col min="41" max="41" width="2.77734375" style="27" customWidth="1"/>
    <col min="42" max="76" width="2.77734375" style="4" customWidth="1"/>
    <col min="77" max="16384" width="8.88671875" style="4" hidden="1"/>
  </cols>
  <sheetData>
    <row r="1" spans="1:76" ht="15" customHeight="1" x14ac:dyDescent="0.3">
      <c r="G1" s="5"/>
      <c r="H1" s="5"/>
      <c r="I1" s="5"/>
      <c r="J1" s="5"/>
      <c r="K1" s="5"/>
      <c r="L1" s="5"/>
      <c r="M1" s="5"/>
      <c r="N1" s="5"/>
      <c r="O1" s="5"/>
      <c r="P1" s="5"/>
      <c r="R1" s="11"/>
      <c r="S1" s="11"/>
      <c r="T1" s="94" t="s">
        <v>82</v>
      </c>
      <c r="U1" s="94"/>
      <c r="V1" s="94"/>
      <c r="W1" s="94"/>
      <c r="X1" s="94"/>
      <c r="Y1" s="94"/>
      <c r="Z1" s="94"/>
      <c r="AA1" s="94"/>
      <c r="AB1" s="94"/>
      <c r="AC1" s="94"/>
      <c r="AD1" s="94"/>
      <c r="AE1" s="94"/>
      <c r="AF1" s="94"/>
      <c r="AG1" s="94"/>
      <c r="AH1" s="94"/>
      <c r="AI1" s="94"/>
      <c r="AJ1" s="94"/>
      <c r="AK1" s="94"/>
      <c r="AO1" s="4"/>
      <c r="BG1" s="94" t="str">
        <f>T1</f>
        <v>Form 4A - Detention Pond
Annual Inspection Form</v>
      </c>
      <c r="BH1" s="94"/>
      <c r="BI1" s="94"/>
      <c r="BJ1" s="94"/>
      <c r="BK1" s="94"/>
      <c r="BL1" s="94"/>
      <c r="BM1" s="94"/>
      <c r="BN1" s="94"/>
      <c r="BO1" s="94"/>
      <c r="BP1" s="94"/>
      <c r="BQ1" s="94"/>
      <c r="BR1" s="94"/>
      <c r="BS1" s="94"/>
      <c r="BT1" s="94"/>
      <c r="BU1" s="94"/>
      <c r="BV1" s="94"/>
      <c r="BW1" s="94"/>
    </row>
    <row r="2" spans="1:76" ht="15" customHeight="1" x14ac:dyDescent="0.3">
      <c r="E2" s="5"/>
      <c r="F2" s="5"/>
      <c r="G2" s="5"/>
      <c r="H2" s="5"/>
      <c r="I2" s="5"/>
      <c r="J2" s="5"/>
      <c r="K2" s="5"/>
      <c r="L2" s="5"/>
      <c r="M2" s="5"/>
      <c r="N2" s="5"/>
      <c r="O2" s="5"/>
      <c r="P2" s="5"/>
      <c r="Q2" s="11"/>
      <c r="R2" s="11"/>
      <c r="S2" s="11"/>
      <c r="T2" s="94"/>
      <c r="U2" s="94"/>
      <c r="V2" s="94"/>
      <c r="W2" s="94"/>
      <c r="X2" s="94"/>
      <c r="Y2" s="94"/>
      <c r="Z2" s="94"/>
      <c r="AA2" s="94"/>
      <c r="AB2" s="94"/>
      <c r="AC2" s="94"/>
      <c r="AD2" s="94"/>
      <c r="AE2" s="94"/>
      <c r="AF2" s="94"/>
      <c r="AG2" s="94"/>
      <c r="AH2" s="94"/>
      <c r="AI2" s="94"/>
      <c r="AJ2" s="94"/>
      <c r="AK2" s="94"/>
      <c r="AO2" s="4"/>
      <c r="BG2" s="94"/>
      <c r="BH2" s="94"/>
      <c r="BI2" s="94"/>
      <c r="BJ2" s="94"/>
      <c r="BK2" s="94"/>
      <c r="BL2" s="94"/>
      <c r="BM2" s="94"/>
      <c r="BN2" s="94"/>
      <c r="BO2" s="94"/>
      <c r="BP2" s="94"/>
      <c r="BQ2" s="94"/>
      <c r="BR2" s="94"/>
      <c r="BS2" s="94"/>
      <c r="BT2" s="94"/>
      <c r="BU2" s="94"/>
      <c r="BV2" s="94"/>
      <c r="BW2" s="94"/>
    </row>
    <row r="3" spans="1:76" ht="15" customHeight="1" x14ac:dyDescent="0.3">
      <c r="E3" s="5"/>
      <c r="F3" s="5"/>
      <c r="G3" s="5"/>
      <c r="H3" s="5"/>
      <c r="I3" s="5"/>
      <c r="J3" s="5"/>
      <c r="K3" s="5"/>
      <c r="L3" s="5"/>
      <c r="M3" s="5"/>
      <c r="N3" s="5"/>
      <c r="O3" s="5"/>
      <c r="P3" s="5"/>
      <c r="Q3" s="11"/>
      <c r="R3" s="11"/>
      <c r="S3" s="11"/>
      <c r="T3" s="94"/>
      <c r="U3" s="94"/>
      <c r="V3" s="94"/>
      <c r="W3" s="94"/>
      <c r="X3" s="94"/>
      <c r="Y3" s="94"/>
      <c r="Z3" s="94"/>
      <c r="AA3" s="94"/>
      <c r="AB3" s="94"/>
      <c r="AC3" s="94"/>
      <c r="AD3" s="94"/>
      <c r="AE3" s="94"/>
      <c r="AF3" s="94"/>
      <c r="AG3" s="94"/>
      <c r="AH3" s="94"/>
      <c r="AI3" s="94"/>
      <c r="AJ3" s="94"/>
      <c r="AK3" s="94"/>
      <c r="AO3" s="4"/>
      <c r="BG3" s="94"/>
      <c r="BH3" s="94"/>
      <c r="BI3" s="94"/>
      <c r="BJ3" s="94"/>
      <c r="BK3" s="94"/>
      <c r="BL3" s="94"/>
      <c r="BM3" s="94"/>
      <c r="BN3" s="94"/>
      <c r="BO3" s="94"/>
      <c r="BP3" s="94"/>
      <c r="BQ3" s="94"/>
      <c r="BR3" s="94"/>
      <c r="BS3" s="94"/>
      <c r="BT3" s="94"/>
      <c r="BU3" s="94"/>
      <c r="BV3" s="94"/>
      <c r="BW3" s="94"/>
    </row>
    <row r="4" spans="1:76" ht="15" customHeight="1" x14ac:dyDescent="0.3">
      <c r="E4" s="5"/>
      <c r="F4" s="5"/>
      <c r="G4" s="5"/>
      <c r="H4" s="5"/>
      <c r="I4" s="5"/>
      <c r="J4" s="5"/>
      <c r="K4" s="5"/>
      <c r="L4" s="5"/>
      <c r="M4" s="5"/>
      <c r="N4" s="5"/>
      <c r="O4" s="5"/>
      <c r="P4" s="5"/>
      <c r="Q4" s="11"/>
      <c r="R4" s="11"/>
      <c r="S4" s="11"/>
      <c r="T4" s="94"/>
      <c r="U4" s="94"/>
      <c r="V4" s="94"/>
      <c r="W4" s="94"/>
      <c r="X4" s="94"/>
      <c r="Y4" s="94"/>
      <c r="Z4" s="94"/>
      <c r="AA4" s="94"/>
      <c r="AB4" s="94"/>
      <c r="AC4" s="94"/>
      <c r="AD4" s="94"/>
      <c r="AE4" s="94"/>
      <c r="AF4" s="94"/>
      <c r="AG4" s="94"/>
      <c r="AH4" s="94"/>
      <c r="AI4" s="94"/>
      <c r="AJ4" s="94"/>
      <c r="AK4" s="94"/>
      <c r="AO4" s="4"/>
      <c r="BG4" s="94"/>
      <c r="BH4" s="94"/>
      <c r="BI4" s="94"/>
      <c r="BJ4" s="94"/>
      <c r="BK4" s="94"/>
      <c r="BL4" s="94"/>
      <c r="BM4" s="94"/>
      <c r="BN4" s="94"/>
      <c r="BO4" s="94"/>
      <c r="BP4" s="94"/>
      <c r="BQ4" s="94"/>
      <c r="BR4" s="94"/>
      <c r="BS4" s="94"/>
      <c r="BT4" s="94"/>
      <c r="BU4" s="94"/>
      <c r="BV4" s="94"/>
      <c r="BW4" s="94"/>
    </row>
    <row r="5" spans="1:76" ht="4.95" customHeight="1" x14ac:dyDescent="0.3">
      <c r="E5" s="5"/>
      <c r="F5" s="5"/>
      <c r="G5" s="5"/>
      <c r="H5" s="5"/>
      <c r="I5" s="5"/>
      <c r="J5" s="5"/>
      <c r="K5" s="5"/>
      <c r="L5" s="5"/>
      <c r="M5" s="5"/>
      <c r="N5" s="5"/>
      <c r="O5" s="5"/>
      <c r="P5" s="5"/>
      <c r="Q5" s="5"/>
      <c r="R5" s="5"/>
      <c r="S5" s="5"/>
      <c r="T5" s="5"/>
      <c r="U5" s="5"/>
      <c r="V5" s="5"/>
      <c r="W5" s="5"/>
      <c r="X5" s="5"/>
      <c r="Y5" s="5"/>
      <c r="Z5" s="5"/>
      <c r="AA5" s="5"/>
      <c r="AB5" s="9"/>
      <c r="AC5" s="9"/>
      <c r="AD5" s="9"/>
      <c r="AE5" s="9"/>
      <c r="AF5" s="9"/>
      <c r="AG5" s="9"/>
      <c r="AH5" s="9"/>
      <c r="AI5" s="9"/>
      <c r="AJ5" s="9"/>
      <c r="AO5" s="4"/>
    </row>
    <row r="6" spans="1:76" ht="15" customHeight="1" x14ac:dyDescent="0.3">
      <c r="A6" s="12"/>
      <c r="B6" s="13" t="s">
        <v>56</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5"/>
      <c r="AO6" s="4"/>
      <c r="AP6" s="95" t="s">
        <v>26</v>
      </c>
      <c r="AQ6" s="95"/>
      <c r="AR6" s="95"/>
      <c r="AS6" s="95"/>
      <c r="AT6" s="95"/>
      <c r="AU6" s="95"/>
      <c r="AV6" s="95"/>
      <c r="AW6" s="95"/>
      <c r="AX6" s="95"/>
      <c r="AY6" s="95"/>
      <c r="AZ6" s="95"/>
      <c r="BA6" s="95"/>
      <c r="BB6" s="95"/>
      <c r="BC6" s="95"/>
      <c r="BD6" s="95"/>
      <c r="BE6" s="95"/>
      <c r="BF6" s="95"/>
      <c r="BG6" s="38"/>
      <c r="BH6" s="38"/>
      <c r="BI6" s="38"/>
      <c r="BJ6" s="38"/>
      <c r="BK6" s="38"/>
      <c r="BL6" s="38"/>
      <c r="BM6" s="38"/>
      <c r="BN6" s="38"/>
      <c r="BO6" s="38"/>
      <c r="BP6" s="38"/>
      <c r="BQ6" s="38"/>
      <c r="BR6" s="38"/>
      <c r="BS6" s="38"/>
      <c r="BT6" s="38"/>
      <c r="BU6" s="38"/>
      <c r="BV6" s="38"/>
      <c r="BW6" s="38"/>
      <c r="BX6" s="38"/>
    </row>
    <row r="7" spans="1:76" ht="15" customHeight="1" x14ac:dyDescent="0.3">
      <c r="A7" s="16"/>
      <c r="B7" s="17" t="s">
        <v>21</v>
      </c>
      <c r="C7" s="17"/>
      <c r="D7" s="17"/>
      <c r="E7" s="96"/>
      <c r="F7" s="96"/>
      <c r="G7" s="96"/>
      <c r="H7" s="96"/>
      <c r="I7" s="96"/>
      <c r="J7" s="96"/>
      <c r="K7" s="96"/>
      <c r="L7" s="96"/>
      <c r="M7" s="96"/>
      <c r="N7" s="96"/>
      <c r="O7" s="96"/>
      <c r="P7" s="96"/>
      <c r="Q7" s="96"/>
      <c r="R7" s="96"/>
      <c r="S7" s="96"/>
      <c r="T7" s="96"/>
      <c r="U7" s="96"/>
      <c r="V7" s="96"/>
      <c r="W7" s="96"/>
      <c r="X7" s="96"/>
      <c r="Y7" s="17"/>
      <c r="Z7" s="17"/>
      <c r="AA7" s="17"/>
      <c r="AB7" s="17"/>
      <c r="AC7" s="17"/>
      <c r="AD7" s="18" t="s">
        <v>8</v>
      </c>
      <c r="AE7" s="97"/>
      <c r="AF7" s="97"/>
      <c r="AG7" s="97"/>
      <c r="AH7" s="97"/>
      <c r="AI7" s="97"/>
      <c r="AJ7" s="97"/>
      <c r="AK7" s="19"/>
      <c r="AO7" s="4"/>
      <c r="AP7" s="95"/>
      <c r="AQ7" s="95"/>
      <c r="AR7" s="95"/>
      <c r="AS7" s="95"/>
      <c r="AT7" s="95"/>
      <c r="AU7" s="95"/>
      <c r="AV7" s="95"/>
      <c r="AW7" s="95"/>
      <c r="AX7" s="95"/>
      <c r="AY7" s="95"/>
      <c r="AZ7" s="95"/>
      <c r="BA7" s="95"/>
      <c r="BB7" s="95"/>
      <c r="BC7" s="95"/>
      <c r="BD7" s="95"/>
      <c r="BE7" s="95"/>
      <c r="BF7" s="95"/>
    </row>
    <row r="8" spans="1:76" ht="4.95" customHeight="1" x14ac:dyDescent="0.3">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8"/>
      <c r="AG8" s="26"/>
      <c r="AH8" s="26"/>
      <c r="AI8" s="26"/>
      <c r="AJ8" s="26"/>
      <c r="AK8" s="19"/>
      <c r="AO8" s="4"/>
    </row>
    <row r="9" spans="1:76" ht="15" customHeight="1" x14ac:dyDescent="0.3">
      <c r="A9" s="16"/>
      <c r="B9" s="17" t="s">
        <v>9</v>
      </c>
      <c r="C9" s="17"/>
      <c r="D9" s="17"/>
      <c r="E9" s="17"/>
      <c r="F9" s="17"/>
      <c r="G9" s="54"/>
      <c r="H9" s="17" t="s">
        <v>61</v>
      </c>
      <c r="I9" s="17"/>
      <c r="J9" s="17"/>
      <c r="K9" s="17"/>
      <c r="L9" s="17"/>
      <c r="M9" s="54"/>
      <c r="N9" s="17" t="s">
        <v>62</v>
      </c>
      <c r="O9" s="17"/>
      <c r="P9" s="17"/>
      <c r="Q9" s="17"/>
      <c r="R9" s="17"/>
      <c r="S9" s="17"/>
      <c r="T9" s="17"/>
      <c r="U9" s="17"/>
      <c r="V9" s="17"/>
      <c r="W9" s="54"/>
      <c r="X9" s="17" t="s">
        <v>63</v>
      </c>
      <c r="Y9" s="17"/>
      <c r="Z9" s="17"/>
      <c r="AA9" s="17"/>
      <c r="AB9" s="17"/>
      <c r="AC9" s="54"/>
      <c r="AD9" s="17" t="s">
        <v>64</v>
      </c>
      <c r="AE9" s="17"/>
      <c r="AF9" s="17"/>
      <c r="AG9" s="17"/>
      <c r="AH9" s="17"/>
      <c r="AI9" s="17"/>
      <c r="AJ9" s="17"/>
      <c r="AK9" s="19"/>
      <c r="AO9" s="4"/>
      <c r="AP9" s="10" t="s">
        <v>154</v>
      </c>
      <c r="AQ9" s="10"/>
      <c r="AR9" s="10"/>
      <c r="AS9" s="10"/>
      <c r="AT9" s="10"/>
      <c r="AU9" s="10"/>
      <c r="AV9"/>
      <c r="AW9"/>
      <c r="AX9"/>
      <c r="AY9"/>
      <c r="AZ9"/>
      <c r="BA9"/>
      <c r="BB9"/>
      <c r="BC9"/>
      <c r="BD9"/>
      <c r="BE9"/>
      <c r="BF9"/>
      <c r="BG9"/>
      <c r="BH9"/>
      <c r="BI9"/>
      <c r="BJ9"/>
      <c r="BK9"/>
      <c r="BL9"/>
      <c r="BM9"/>
      <c r="BN9"/>
      <c r="BO9"/>
      <c r="BP9"/>
      <c r="BQ9"/>
      <c r="BR9"/>
      <c r="BS9"/>
      <c r="BT9"/>
      <c r="BU9"/>
      <c r="BV9"/>
      <c r="BW9"/>
      <c r="BX9"/>
    </row>
    <row r="10" spans="1:76" ht="4.95" customHeight="1" x14ac:dyDescent="0.3">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9"/>
      <c r="AO10" s="4"/>
      <c r="AP10" s="10"/>
      <c r="AQ10" s="10"/>
      <c r="AR10" s="10"/>
      <c r="AS10" s="10"/>
      <c r="AT10" s="10"/>
      <c r="AU10" s="10"/>
      <c r="AV10"/>
      <c r="AW10"/>
      <c r="AX10"/>
      <c r="AY10"/>
      <c r="AZ10"/>
      <c r="BA10"/>
      <c r="BB10"/>
      <c r="BC10"/>
      <c r="BD10"/>
      <c r="BE10"/>
      <c r="BF10"/>
      <c r="BG10"/>
      <c r="BH10"/>
      <c r="BI10"/>
      <c r="BJ10"/>
      <c r="BK10"/>
      <c r="BL10"/>
      <c r="BM10"/>
      <c r="BN10"/>
      <c r="BO10"/>
      <c r="BP10"/>
      <c r="BQ10"/>
      <c r="BR10"/>
      <c r="BS10"/>
      <c r="BT10"/>
      <c r="BU10"/>
      <c r="BV10"/>
      <c r="BW10"/>
      <c r="BX10"/>
    </row>
    <row r="11" spans="1:76" ht="15" customHeight="1" x14ac:dyDescent="0.3">
      <c r="A11" s="16"/>
      <c r="B11" s="17" t="s">
        <v>10</v>
      </c>
      <c r="C11" s="17"/>
      <c r="D11" s="17"/>
      <c r="E11" s="17"/>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9"/>
      <c r="AO11" s="4"/>
      <c r="AP11" s="29">
        <v>1</v>
      </c>
      <c r="AQ11" s="10" t="s">
        <v>231</v>
      </c>
      <c r="AS11" s="64"/>
      <c r="AT11" s="64"/>
      <c r="AU11" s="64"/>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76" ht="4.95" customHeight="1" x14ac:dyDescent="0.3">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2"/>
      <c r="AO12" s="4"/>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row>
    <row r="13" spans="1:76" ht="4.95" customHeight="1" x14ac:dyDescent="0.3">
      <c r="AO13" s="4"/>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row>
    <row r="14" spans="1:76" ht="15" customHeight="1" x14ac:dyDescent="0.3">
      <c r="B14" s="1" t="s">
        <v>85</v>
      </c>
      <c r="C14" s="1"/>
      <c r="D14" s="1"/>
      <c r="AD14" s="2" t="str">
        <f>IF(Tables!C25=0,"",Tables!C25&amp;": ")</f>
        <v xml:space="preserve">ENG No.: </v>
      </c>
      <c r="AE14" s="99"/>
      <c r="AF14" s="99"/>
      <c r="AG14" s="99"/>
      <c r="AH14" s="99"/>
      <c r="AI14" s="99"/>
      <c r="AJ14" s="99"/>
      <c r="AL14" s="71">
        <f>LEN(AD14)</f>
        <v>9</v>
      </c>
      <c r="AO14" s="4"/>
      <c r="AQ14" s="64" t="s">
        <v>51</v>
      </c>
      <c r="AR14" s="4" t="s">
        <v>229</v>
      </c>
      <c r="AS14" s="64"/>
      <c r="AT14" s="64"/>
      <c r="AU14" s="64"/>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76" ht="14.55" customHeight="1" x14ac:dyDescent="0.3">
      <c r="D15" s="2" t="s">
        <v>67</v>
      </c>
      <c r="E15" s="98"/>
      <c r="F15" s="98"/>
      <c r="G15" s="98"/>
      <c r="H15" s="98"/>
      <c r="I15" s="98"/>
      <c r="J15" s="98"/>
      <c r="K15" s="98"/>
      <c r="L15" s="98"/>
      <c r="M15" s="98"/>
      <c r="N15" s="98"/>
      <c r="O15" s="98"/>
      <c r="P15" s="98"/>
      <c r="Q15" s="98"/>
      <c r="R15" s="98"/>
      <c r="S15" s="98"/>
      <c r="T15" s="98"/>
      <c r="U15" s="98"/>
      <c r="V15" s="98"/>
      <c r="W15" s="98"/>
      <c r="X15" s="98"/>
      <c r="Y15" s="98"/>
      <c r="AD15" s="2" t="s">
        <v>86</v>
      </c>
      <c r="AE15" s="112"/>
      <c r="AF15" s="112"/>
      <c r="AG15" s="112"/>
      <c r="AH15" s="112"/>
      <c r="AI15" s="112"/>
      <c r="AJ15" s="112"/>
      <c r="AO15" s="4"/>
      <c r="AP15" s="29"/>
      <c r="AQ15" s="64" t="s">
        <v>51</v>
      </c>
      <c r="AR15" s="58" t="s">
        <v>171</v>
      </c>
      <c r="AS15" s="58"/>
      <c r="AT15" s="58"/>
      <c r="AU15" s="58"/>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row>
    <row r="16" spans="1:76" ht="14.55" customHeight="1" x14ac:dyDescent="0.3">
      <c r="D16" s="2" t="s">
        <v>68</v>
      </c>
      <c r="E16" s="103"/>
      <c r="F16" s="103"/>
      <c r="G16" s="103"/>
      <c r="H16" s="103"/>
      <c r="I16" s="103"/>
      <c r="J16" s="103"/>
      <c r="K16" s="103"/>
      <c r="L16" s="103"/>
      <c r="M16" s="103"/>
      <c r="N16" s="103"/>
      <c r="O16" s="103"/>
      <c r="P16" s="103"/>
      <c r="Q16" s="103"/>
      <c r="R16" s="103"/>
      <c r="S16" s="103"/>
      <c r="T16" s="103"/>
      <c r="U16" s="103"/>
      <c r="V16" s="103"/>
      <c r="W16" s="103"/>
      <c r="X16" s="103"/>
      <c r="Y16" s="103"/>
      <c r="AB16" s="2"/>
      <c r="AD16" s="2" t="s">
        <v>87</v>
      </c>
      <c r="AE16" s="104"/>
      <c r="AF16" s="104"/>
      <c r="AG16" s="104"/>
      <c r="AH16" s="104"/>
      <c r="AI16" s="104"/>
      <c r="AJ16" s="104"/>
      <c r="AO16" s="4"/>
      <c r="AQ16" s="64" t="s">
        <v>51</v>
      </c>
      <c r="AR16" s="58" t="s">
        <v>170</v>
      </c>
      <c r="AS16" s="58"/>
      <c r="AT16" s="58"/>
      <c r="AU16" s="58"/>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row>
    <row r="17" spans="2:76" ht="14.55" customHeight="1" x14ac:dyDescent="0.3">
      <c r="C17" s="25"/>
      <c r="D17" s="2" t="s">
        <v>175</v>
      </c>
      <c r="E17" s="103"/>
      <c r="F17" s="103"/>
      <c r="G17" s="103"/>
      <c r="H17" s="103"/>
      <c r="I17" s="103"/>
      <c r="J17" s="103"/>
      <c r="K17" s="103"/>
      <c r="L17" s="41"/>
      <c r="M17" s="41"/>
      <c r="N17" s="77" t="s">
        <v>71</v>
      </c>
      <c r="O17" s="103"/>
      <c r="P17" s="103"/>
      <c r="Q17" s="103"/>
      <c r="R17" s="103"/>
      <c r="S17" s="41"/>
      <c r="T17" s="41"/>
      <c r="U17" s="41"/>
      <c r="V17" s="77" t="s">
        <v>72</v>
      </c>
      <c r="W17" s="104"/>
      <c r="X17" s="104"/>
      <c r="Y17" s="104"/>
      <c r="Z17" s="25"/>
      <c r="AA17" s="25"/>
      <c r="AC17" s="25"/>
      <c r="AD17" s="2" t="s">
        <v>88</v>
      </c>
      <c r="AE17" s="105"/>
      <c r="AF17" s="105"/>
      <c r="AG17" s="105"/>
      <c r="AH17" s="105"/>
      <c r="AI17" s="105"/>
      <c r="AJ17" s="105"/>
      <c r="AO17" s="4"/>
      <c r="AP17" s="29">
        <f>AP11+1</f>
        <v>2</v>
      </c>
      <c r="AQ17" s="58" t="s">
        <v>230</v>
      </c>
      <c r="AR17" s="58"/>
      <c r="AS17" s="64"/>
      <c r="AT17" s="64"/>
      <c r="AU17" s="64"/>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2:76" ht="14.55" customHeight="1" x14ac:dyDescent="0.3">
      <c r="C18" s="25"/>
      <c r="D18" s="2" t="s">
        <v>90</v>
      </c>
      <c r="E18" s="103"/>
      <c r="F18" s="103"/>
      <c r="G18" s="103"/>
      <c r="H18" s="103"/>
      <c r="I18" s="103"/>
      <c r="J18" s="103"/>
      <c r="K18" s="98"/>
      <c r="L18" s="98"/>
      <c r="M18" s="98"/>
      <c r="N18" s="98"/>
      <c r="O18" s="103"/>
      <c r="P18" s="103"/>
      <c r="Q18" s="103"/>
      <c r="R18" s="98"/>
      <c r="S18" s="98"/>
      <c r="T18" s="98"/>
      <c r="U18" s="98"/>
      <c r="V18" s="98"/>
      <c r="W18" s="103"/>
      <c r="X18" s="103"/>
      <c r="Y18" s="103"/>
      <c r="Z18" s="25"/>
      <c r="AA18" s="25"/>
      <c r="AC18" s="25"/>
      <c r="AD18" s="2" t="s">
        <v>89</v>
      </c>
      <c r="AE18" s="119"/>
      <c r="AF18" s="119"/>
      <c r="AG18" s="119"/>
      <c r="AH18" s="119"/>
      <c r="AI18" s="119"/>
      <c r="AJ18" s="119"/>
      <c r="AO18" s="4"/>
      <c r="AP18" s="29">
        <f>AP17+1</f>
        <v>3</v>
      </c>
      <c r="AQ18" s="58" t="s">
        <v>46</v>
      </c>
      <c r="AR18" s="58"/>
      <c r="AS18" s="64"/>
      <c r="AT18" s="64"/>
      <c r="AU18" s="64"/>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2:76" ht="14.55" customHeight="1" x14ac:dyDescent="0.3">
      <c r="C19" s="25"/>
      <c r="D19" s="2" t="s">
        <v>69</v>
      </c>
      <c r="E19" s="106"/>
      <c r="F19" s="103"/>
      <c r="G19" s="103"/>
      <c r="H19" s="103"/>
      <c r="I19" s="103"/>
      <c r="J19" s="103"/>
      <c r="K19" s="103"/>
      <c r="L19" s="103"/>
      <c r="M19" s="103"/>
      <c r="N19" s="103"/>
      <c r="O19" s="103"/>
      <c r="P19" s="103"/>
      <c r="Q19" s="103"/>
      <c r="R19" s="103"/>
      <c r="S19" s="103"/>
      <c r="T19" s="103"/>
      <c r="U19" s="103"/>
      <c r="V19" s="103"/>
      <c r="W19" s="103"/>
      <c r="X19" s="103"/>
      <c r="Y19" s="103"/>
      <c r="Z19" s="25"/>
      <c r="AA19" s="25"/>
      <c r="AC19" s="25"/>
      <c r="AD19" s="2" t="s">
        <v>73</v>
      </c>
      <c r="AE19" s="100"/>
      <c r="AF19" s="100"/>
      <c r="AG19" s="100"/>
      <c r="AH19" s="100"/>
      <c r="AI19" s="100"/>
      <c r="AJ19" s="100"/>
      <c r="AO19" s="4"/>
      <c r="AP19" s="29"/>
      <c r="AQ19" s="64" t="s">
        <v>51</v>
      </c>
      <c r="AR19" s="58" t="s">
        <v>39</v>
      </c>
      <c r="AS19" s="29"/>
      <c r="AT19" s="29"/>
      <c r="AU19" s="29"/>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row>
    <row r="20" spans="2:76" ht="4.95" customHeight="1" x14ac:dyDescent="0.3">
      <c r="AO20" s="4"/>
      <c r="AP20" s="29"/>
      <c r="AQ20" s="29"/>
      <c r="AR20" s="29"/>
      <c r="AS20" s="29"/>
      <c r="AT20" s="29"/>
      <c r="AU20" s="29"/>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2:76" ht="14.55" customHeight="1" x14ac:dyDescent="0.3">
      <c r="B21" s="4" t="s">
        <v>58</v>
      </c>
      <c r="C21" s="2"/>
      <c r="D21" s="2"/>
      <c r="G21" s="42"/>
      <c r="H21" s="4" t="s">
        <v>83</v>
      </c>
      <c r="M21" s="42"/>
      <c r="N21" s="4" t="s">
        <v>84</v>
      </c>
      <c r="AO21" s="4"/>
      <c r="AQ21" s="64" t="s">
        <v>51</v>
      </c>
      <c r="AR21" s="58" t="s">
        <v>91</v>
      </c>
      <c r="AS21" s="65"/>
      <c r="AT21" s="65"/>
      <c r="AU21" s="65"/>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row>
    <row r="22" spans="2:76" ht="4.95" customHeight="1" x14ac:dyDescent="0.3">
      <c r="AO22" s="4"/>
      <c r="AP22" s="29"/>
      <c r="AQ22" s="29"/>
      <c r="AR22" s="29"/>
      <c r="AS22" s="29"/>
      <c r="AT22" s="29"/>
      <c r="AU22" s="29"/>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row>
    <row r="23" spans="2:76" ht="15" customHeight="1" x14ac:dyDescent="0.3">
      <c r="B23" s="1" t="s">
        <v>92</v>
      </c>
      <c r="C23" s="2"/>
      <c r="D23" s="2"/>
      <c r="AO23" s="4"/>
      <c r="AP23" s="29">
        <f>AP18+1</f>
        <v>4</v>
      </c>
      <c r="AQ23" s="65" t="str">
        <f>"Form 4A - Detention Pond Annual Inspection Form shall be submitted to the "&amp;Tables!C23&amp;" on an annual basis"</f>
        <v>Form 4A - Detention Pond Annual Inspection Form shall be submitted to the City on an annual basis</v>
      </c>
      <c r="AR23" s="29"/>
      <c r="AS23" s="29"/>
      <c r="AT23" s="29"/>
      <c r="AU23" s="29"/>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row>
    <row r="24" spans="2:76" ht="15" customHeight="1" x14ac:dyDescent="0.3">
      <c r="L24" s="69" t="s">
        <v>93</v>
      </c>
      <c r="M24" s="69"/>
      <c r="N24" s="69" t="s">
        <v>94</v>
      </c>
      <c r="O24" s="69"/>
      <c r="P24" s="69" t="s">
        <v>75</v>
      </c>
      <c r="AE24" s="4" t="s">
        <v>93</v>
      </c>
      <c r="AG24" s="69" t="s">
        <v>94</v>
      </c>
      <c r="AH24" s="69"/>
      <c r="AI24" s="69" t="s">
        <v>75</v>
      </c>
      <c r="AO24" s="4"/>
      <c r="AP24" s="29"/>
      <c r="AQ24" s="65" t="str">
        <f>"by "&amp;Tables!C27&amp;" of each year."</f>
        <v>by 30 Septbember of each year.</v>
      </c>
      <c r="AR24" s="58"/>
      <c r="AS24" s="58"/>
      <c r="AT24" s="58"/>
      <c r="AU24" s="58"/>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row>
    <row r="25" spans="2:76" ht="14.55" customHeight="1" x14ac:dyDescent="0.3">
      <c r="B25" s="74">
        <v>1</v>
      </c>
      <c r="C25" s="69" t="s">
        <v>191</v>
      </c>
      <c r="L25" s="42"/>
      <c r="T25" s="74">
        <v>6</v>
      </c>
      <c r="U25" s="69" t="s">
        <v>99</v>
      </c>
      <c r="AE25" s="42"/>
      <c r="AL25" s="71">
        <f>IF(ISBLANK(L25),1,2)</f>
        <v>1</v>
      </c>
      <c r="AM25" s="71">
        <f>IF(ISBLANK(AE25),1,2)</f>
        <v>1</v>
      </c>
      <c r="AO25" s="4"/>
      <c r="AP25" s="29">
        <f>AP23+1</f>
        <v>5</v>
      </c>
      <c r="AQ25" s="58" t="s">
        <v>232</v>
      </c>
      <c r="AT25" s="29"/>
      <c r="AU25" s="29"/>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row>
    <row r="26" spans="2:76" ht="4.95" customHeight="1" x14ac:dyDescent="0.3">
      <c r="B26" s="29"/>
      <c r="T26" s="29"/>
      <c r="AO26" s="4"/>
      <c r="AT26" s="29"/>
      <c r="AU26" s="29"/>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row>
    <row r="27" spans="2:76" ht="14.55" customHeight="1" x14ac:dyDescent="0.3">
      <c r="B27" s="29"/>
      <c r="C27" s="6" t="s">
        <v>37</v>
      </c>
      <c r="D27" s="4" t="s">
        <v>192</v>
      </c>
      <c r="N27" s="42"/>
      <c r="P27" s="42"/>
      <c r="T27" s="29"/>
      <c r="U27" s="6" t="s">
        <v>37</v>
      </c>
      <c r="V27" s="4" t="s">
        <v>100</v>
      </c>
      <c r="AG27" s="42"/>
      <c r="AI27" s="42"/>
      <c r="AL27" s="71">
        <f>IF(AND(ISBLANK(N27),ISBLANK(P27)),1,2)</f>
        <v>1</v>
      </c>
      <c r="AM27" s="71">
        <f>IF(AND(ISBLANK(AG27),ISBLANK(AI27)),1,2)</f>
        <v>1</v>
      </c>
      <c r="AO27" s="4"/>
      <c r="AP27" s="29"/>
      <c r="AQ27" s="58" t="s">
        <v>169</v>
      </c>
      <c r="AR27" s="29"/>
      <c r="AS27" s="29"/>
      <c r="AT27" s="29"/>
      <c r="AU27" s="29"/>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row>
    <row r="28" spans="2:76" ht="4.95" customHeight="1" x14ac:dyDescent="0.3">
      <c r="B28" s="29"/>
      <c r="C28" s="6"/>
      <c r="T28" s="29"/>
      <c r="U28" s="6"/>
      <c r="AO28" s="4"/>
      <c r="AP28" s="29"/>
      <c r="AQ28" s="29"/>
      <c r="AR28" s="29"/>
      <c r="AS28" s="29"/>
      <c r="AT28" s="29"/>
      <c r="AU28" s="29"/>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row>
    <row r="29" spans="2:76" ht="14.55" customHeight="1" x14ac:dyDescent="0.3">
      <c r="B29" s="29"/>
      <c r="C29" s="6" t="s">
        <v>38</v>
      </c>
      <c r="D29" s="4" t="s">
        <v>207</v>
      </c>
      <c r="N29" s="42"/>
      <c r="P29" s="42"/>
      <c r="T29" s="29"/>
      <c r="U29" s="6" t="s">
        <v>38</v>
      </c>
      <c r="V29" s="4" t="s">
        <v>194</v>
      </c>
      <c r="AG29" s="42"/>
      <c r="AI29" s="42"/>
      <c r="AL29" s="71">
        <f>IF(AND(ISBLANK(N29),ISBLANK(P29)),1,2)</f>
        <v>1</v>
      </c>
      <c r="AM29" s="71">
        <f>IF(AND(ISBLANK(AG29),ISBLANK(AI29)),1,2)</f>
        <v>1</v>
      </c>
      <c r="AO29" s="4"/>
      <c r="AP29" s="29"/>
      <c r="AQ29" s="58" t="s">
        <v>249</v>
      </c>
      <c r="AR29" s="29"/>
      <c r="AS29" s="29"/>
      <c r="AT29" s="58"/>
      <c r="AU29" s="58"/>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row>
    <row r="30" spans="2:76" ht="4.95" customHeight="1" x14ac:dyDescent="0.3">
      <c r="B30" s="29"/>
      <c r="C30" s="6"/>
      <c r="T30" s="29"/>
      <c r="U30" s="6"/>
      <c r="AO30" s="4"/>
      <c r="AP30" s="29"/>
      <c r="AQ30" s="29"/>
      <c r="AR30" s="29"/>
      <c r="AS30" s="29"/>
      <c r="AT30" s="58"/>
      <c r="AU30" s="58"/>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row>
    <row r="31" spans="2:76" ht="15" customHeight="1" x14ac:dyDescent="0.3">
      <c r="B31" s="29"/>
      <c r="C31" s="6" t="s">
        <v>48</v>
      </c>
      <c r="D31" s="4" t="s">
        <v>195</v>
      </c>
      <c r="N31" s="42"/>
      <c r="P31" s="42"/>
      <c r="T31" s="29"/>
      <c r="U31" s="6" t="s">
        <v>48</v>
      </c>
      <c r="V31" s="4" t="s">
        <v>192</v>
      </c>
      <c r="AG31" s="42"/>
      <c r="AI31" s="42"/>
      <c r="AL31" s="71">
        <f>IF(AND(ISBLANK(N31),ISBLANK(P31)),1,2)</f>
        <v>1</v>
      </c>
      <c r="AM31" s="71">
        <f>IF(AND(ISBLANK(AG31),ISBLANK(AI31)),1,2)</f>
        <v>1</v>
      </c>
      <c r="AO31" s="4"/>
      <c r="AP31" s="29">
        <f>AP25+1</f>
        <v>6</v>
      </c>
      <c r="AQ31" s="58" t="s">
        <v>160</v>
      </c>
      <c r="AR31" s="58"/>
      <c r="AS31" s="29"/>
      <c r="AT31" s="58"/>
      <c r="AU31" s="58"/>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row>
    <row r="32" spans="2:76" ht="4.95" customHeight="1" x14ac:dyDescent="0.3">
      <c r="B32" s="29"/>
      <c r="C32" s="6"/>
      <c r="T32" s="29"/>
      <c r="U32" s="6"/>
      <c r="AO32" s="4"/>
      <c r="AP32" s="29"/>
      <c r="AQ32" s="58"/>
      <c r="AR32" s="58"/>
      <c r="AS32" s="29"/>
      <c r="AT32" s="58"/>
      <c r="AU32" s="58"/>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row>
    <row r="33" spans="2:76" ht="15" customHeight="1" x14ac:dyDescent="0.3">
      <c r="B33" s="29"/>
      <c r="C33" s="6" t="s">
        <v>49</v>
      </c>
      <c r="D33" s="4" t="s">
        <v>96</v>
      </c>
      <c r="N33" s="42"/>
      <c r="P33" s="42"/>
      <c r="T33" s="29"/>
      <c r="U33" s="6" t="s">
        <v>49</v>
      </c>
      <c r="V33" s="4" t="s">
        <v>193</v>
      </c>
      <c r="AG33" s="42"/>
      <c r="AI33" s="42"/>
      <c r="AL33" s="71">
        <f>IF(AND(ISBLANK(N33),ISBLANK(P33)),1,2)</f>
        <v>1</v>
      </c>
      <c r="AM33" s="71">
        <f>IF(AND(ISBLANK(AG33),ISBLANK(AI33)),1,2)</f>
        <v>1</v>
      </c>
      <c r="AO33" s="4"/>
      <c r="AP33" s="29"/>
      <c r="AQ33" s="64" t="s">
        <v>51</v>
      </c>
      <c r="AR33" s="58" t="s">
        <v>161</v>
      </c>
      <c r="AS33" s="29"/>
      <c r="AT33" s="58"/>
      <c r="AU33" s="58"/>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row>
    <row r="34" spans="2:76" ht="4.95" customHeight="1" x14ac:dyDescent="0.3">
      <c r="B34" s="29"/>
      <c r="C34" s="6"/>
      <c r="T34" s="29"/>
      <c r="U34" s="6"/>
      <c r="AO34" s="4"/>
      <c r="AP34" s="29"/>
      <c r="AQ34" s="29"/>
      <c r="AS34" s="29"/>
      <c r="AT34" s="58"/>
      <c r="AU34" s="58"/>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row>
    <row r="35" spans="2:76" ht="15" customHeight="1" x14ac:dyDescent="0.3">
      <c r="B35" s="74">
        <v>2</v>
      </c>
      <c r="C35" s="69" t="s">
        <v>97</v>
      </c>
      <c r="L35" s="42"/>
      <c r="T35" s="29"/>
      <c r="U35" s="6" t="s">
        <v>47</v>
      </c>
      <c r="V35" s="4" t="s">
        <v>167</v>
      </c>
      <c r="AG35" s="42"/>
      <c r="AI35" s="42"/>
      <c r="AL35" s="71">
        <f>IF(ISBLANK(L35),1,2)</f>
        <v>1</v>
      </c>
      <c r="AM35" s="71">
        <f>IF(AND(ISBLANK(AG35),ISBLANK(AI35)),1,2)</f>
        <v>1</v>
      </c>
      <c r="AN35" s="71">
        <f>IF(ISBLANK(AG35),1,2)</f>
        <v>1</v>
      </c>
      <c r="AO35" s="4"/>
      <c r="AP35" s="29"/>
      <c r="AQ35" s="64" t="s">
        <v>51</v>
      </c>
      <c r="AR35" s="4" t="s">
        <v>162</v>
      </c>
      <c r="AS35" s="29"/>
      <c r="AT35" s="58"/>
      <c r="AU35" s="58"/>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row>
    <row r="36" spans="2:76" ht="4.95" customHeight="1" x14ac:dyDescent="0.3">
      <c r="B36" s="29"/>
      <c r="C36" s="6"/>
      <c r="T36" s="29"/>
      <c r="U36" s="6"/>
      <c r="AO36" s="4"/>
      <c r="AP36" s="29"/>
      <c r="AQ36" s="29"/>
      <c r="AS36" s="29"/>
      <c r="AT36" s="58"/>
      <c r="AU36" s="58"/>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row>
    <row r="37" spans="2:76" ht="15" customHeight="1" x14ac:dyDescent="0.3">
      <c r="B37" s="29"/>
      <c r="C37" s="6" t="s">
        <v>37</v>
      </c>
      <c r="D37" s="4" t="s">
        <v>96</v>
      </c>
      <c r="N37" s="42"/>
      <c r="P37" s="42"/>
      <c r="T37" s="29"/>
      <c r="U37" s="6" t="s">
        <v>50</v>
      </c>
      <c r="V37" s="4" t="s">
        <v>196</v>
      </c>
      <c r="AL37" s="71">
        <f>IF(AND(ISBLANK(N37),ISBLANK(P37)),1,2)</f>
        <v>1</v>
      </c>
      <c r="AO37" s="4"/>
      <c r="AP37" s="29"/>
      <c r="AQ37" s="64" t="s">
        <v>51</v>
      </c>
      <c r="AR37" s="4" t="s">
        <v>163</v>
      </c>
      <c r="AS37" s="29"/>
      <c r="AT37" s="58"/>
      <c r="AU37" s="58"/>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row>
    <row r="38" spans="2:76" ht="4.95" customHeight="1" x14ac:dyDescent="0.3">
      <c r="B38" s="29"/>
      <c r="C38" s="6"/>
      <c r="T38" s="29"/>
      <c r="U38" s="6"/>
      <c r="AO38" s="4"/>
      <c r="AP38" s="29"/>
      <c r="AQ38" s="29"/>
      <c r="AS38" s="29"/>
      <c r="AT38" s="58"/>
      <c r="AU38" s="58"/>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row>
    <row r="39" spans="2:76" ht="15" customHeight="1" x14ac:dyDescent="0.3">
      <c r="B39" s="74">
        <v>3</v>
      </c>
      <c r="C39" s="69" t="s">
        <v>98</v>
      </c>
      <c r="L39" s="42"/>
      <c r="V39" s="98"/>
      <c r="W39" s="98"/>
      <c r="X39" s="98"/>
      <c r="Y39" s="98"/>
      <c r="Z39" s="98"/>
      <c r="AA39" s="98"/>
      <c r="AB39" s="98"/>
      <c r="AC39" s="98"/>
      <c r="AD39" s="98"/>
      <c r="AE39" s="98"/>
      <c r="AF39" s="98"/>
      <c r="AG39" s="98"/>
      <c r="AH39" s="98"/>
      <c r="AI39" s="98"/>
      <c r="AJ39" s="98"/>
      <c r="AL39" s="71">
        <f>IF(ISBLANK(L39),1,2)</f>
        <v>1</v>
      </c>
      <c r="AO39" s="4"/>
      <c r="AP39" s="29"/>
      <c r="AQ39" s="64" t="s">
        <v>51</v>
      </c>
      <c r="AR39" s="4" t="s">
        <v>164</v>
      </c>
      <c r="AS39" s="29"/>
      <c r="AT39" s="58"/>
      <c r="AU39" s="58"/>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row>
    <row r="40" spans="2:76" ht="4.95" customHeight="1" x14ac:dyDescent="0.3">
      <c r="B40" s="29"/>
      <c r="C40" s="6"/>
      <c r="AO40" s="4"/>
      <c r="AP40" s="29"/>
      <c r="AQ40" s="29"/>
      <c r="AS40" s="29"/>
      <c r="AT40" s="58"/>
      <c r="AU40" s="58"/>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row>
    <row r="41" spans="2:76" ht="15" customHeight="1" x14ac:dyDescent="0.3">
      <c r="B41" s="29"/>
      <c r="C41" s="6" t="s">
        <v>37</v>
      </c>
      <c r="D41" s="4" t="s">
        <v>96</v>
      </c>
      <c r="N41" s="42"/>
      <c r="P41" s="42"/>
      <c r="T41" s="74">
        <v>7</v>
      </c>
      <c r="U41" s="76" t="s">
        <v>208</v>
      </c>
      <c r="AL41" s="71">
        <f>IF(AND(ISBLANK(N41),ISBLANK(P41)),1,2)</f>
        <v>1</v>
      </c>
      <c r="AM41" s="71">
        <f>IF(ISBLANK(AE41),1,2)</f>
        <v>1</v>
      </c>
      <c r="AO41" s="4"/>
      <c r="AP41" s="29"/>
      <c r="AQ41" s="64" t="s">
        <v>51</v>
      </c>
      <c r="AR41" s="4" t="s">
        <v>165</v>
      </c>
      <c r="AS41" s="29"/>
      <c r="AT41" s="58"/>
      <c r="AU41" s="58"/>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row>
    <row r="42" spans="2:76" ht="4.95" customHeight="1" x14ac:dyDescent="0.3">
      <c r="B42" s="29"/>
      <c r="C42" s="6"/>
      <c r="T42" s="29"/>
      <c r="U42" s="6"/>
      <c r="AO42" s="4"/>
      <c r="AP42" s="29"/>
      <c r="AQ42" s="29"/>
      <c r="AS42" s="29"/>
      <c r="AT42" s="58"/>
      <c r="AU42" s="58"/>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row>
    <row r="43" spans="2:76" ht="14.55" customHeight="1" x14ac:dyDescent="0.3">
      <c r="B43" s="74">
        <v>4</v>
      </c>
      <c r="C43" s="69" t="s">
        <v>95</v>
      </c>
      <c r="L43" s="42"/>
      <c r="T43" s="29"/>
      <c r="U43" s="6" t="s">
        <v>37</v>
      </c>
      <c r="V43" s="4" t="s">
        <v>198</v>
      </c>
      <c r="AA43" s="98"/>
      <c r="AB43" s="98"/>
      <c r="AC43" s="98"/>
      <c r="AD43" s="98"/>
      <c r="AE43" s="98"/>
      <c r="AF43" s="98"/>
      <c r="AG43" s="98"/>
      <c r="AH43" s="98"/>
      <c r="AI43" s="98"/>
      <c r="AJ43" s="98"/>
      <c r="AL43" s="71">
        <f>IF(ISBLANK(L43),1,2)</f>
        <v>1</v>
      </c>
      <c r="AM43" s="71">
        <f>IF(ISBLANK(AE43),1,2)</f>
        <v>1</v>
      </c>
      <c r="AO43" s="4"/>
      <c r="AP43" s="29"/>
      <c r="AQ43" s="64" t="s">
        <v>51</v>
      </c>
      <c r="AR43" s="4" t="s">
        <v>166</v>
      </c>
      <c r="AS43" s="29"/>
      <c r="AT43" s="64"/>
      <c r="AU43" s="64"/>
      <c r="AV43" s="39"/>
      <c r="AW43" s="39"/>
      <c r="AX43" s="39"/>
      <c r="AY43" s="39"/>
      <c r="AZ43" s="39"/>
      <c r="BA43" s="39"/>
      <c r="BB43" s="39"/>
      <c r="BC43" s="39"/>
      <c r="BD43" s="39"/>
      <c r="BE43" s="39"/>
      <c r="BF43" s="39"/>
      <c r="BG43" s="39"/>
      <c r="BH43" s="39"/>
      <c r="BI43" s="39"/>
      <c r="BJ43" s="39"/>
      <c r="BK43" s="39"/>
      <c r="BL43" s="39"/>
      <c r="BM43" s="39"/>
      <c r="BN43" s="39"/>
      <c r="BO43" s="39"/>
      <c r="BP43" s="39"/>
      <c r="BS43" s="39"/>
      <c r="BT43" s="39"/>
      <c r="BU43" s="39"/>
      <c r="BV43" s="39"/>
      <c r="BW43" s="39"/>
      <c r="BX43" s="39"/>
    </row>
    <row r="44" spans="2:76" ht="4.95" customHeight="1" x14ac:dyDescent="0.3">
      <c r="B44" s="29"/>
      <c r="T44" s="29"/>
      <c r="U44" s="6"/>
      <c r="AO44" s="4"/>
      <c r="AS44" s="29"/>
      <c r="AT44" s="29"/>
      <c r="AU44" s="29"/>
      <c r="AV44" s="24"/>
      <c r="AW44" s="24"/>
      <c r="AX44" s="24"/>
      <c r="AY44" s="24"/>
      <c r="AZ44" s="24"/>
      <c r="BA44" s="24"/>
      <c r="BB44" s="24"/>
      <c r="BC44" s="24"/>
      <c r="BD44" s="24"/>
      <c r="BE44" s="24"/>
      <c r="BF44" s="24"/>
      <c r="BG44" s="24"/>
      <c r="BH44" s="24"/>
      <c r="BI44" s="24"/>
      <c r="BJ44" s="24"/>
      <c r="BK44" s="24"/>
      <c r="BL44" s="24"/>
      <c r="BM44" s="24"/>
      <c r="BN44" s="24"/>
      <c r="BO44" s="24"/>
      <c r="BP44" s="24"/>
      <c r="BS44" s="24"/>
      <c r="BT44" s="24"/>
      <c r="BU44" s="24"/>
      <c r="BV44" s="24"/>
      <c r="BW44" s="24"/>
      <c r="BX44" s="24"/>
    </row>
    <row r="45" spans="2:76" ht="14.55" customHeight="1" x14ac:dyDescent="0.3">
      <c r="B45" s="29"/>
      <c r="C45" s="6" t="s">
        <v>37</v>
      </c>
      <c r="D45" s="4" t="s">
        <v>96</v>
      </c>
      <c r="N45" s="42"/>
      <c r="P45" s="42"/>
      <c r="T45" s="29"/>
      <c r="U45" s="6" t="s">
        <v>38</v>
      </c>
      <c r="V45" s="4" t="s">
        <v>192</v>
      </c>
      <c r="AG45" s="42"/>
      <c r="AI45" s="42"/>
      <c r="AL45" s="71">
        <f>IF(AND(ISBLANK(N45),ISBLANK(P45)),1,2)</f>
        <v>1</v>
      </c>
      <c r="AM45" s="71">
        <f>IF(AND(ISBLANK(AG45),ISBLANK(AI45)),1,2)</f>
        <v>1</v>
      </c>
      <c r="AO45" s="4"/>
      <c r="AP45" s="29">
        <f>AP31+1</f>
        <v>7</v>
      </c>
      <c r="AQ45" s="10" t="s">
        <v>36</v>
      </c>
      <c r="AS45" s="10"/>
      <c r="AT45" s="10"/>
      <c r="AU45" s="10"/>
      <c r="AW45" s="39"/>
      <c r="AX45" s="39"/>
      <c r="AY45" s="39"/>
      <c r="AZ45" s="39"/>
      <c r="BA45" s="39"/>
      <c r="BB45" s="39"/>
      <c r="BC45" s="39"/>
      <c r="BD45" s="39"/>
      <c r="BE45" s="39"/>
      <c r="BF45" s="39"/>
      <c r="BG45" s="39"/>
      <c r="BH45" s="39"/>
      <c r="BI45" s="39"/>
      <c r="BJ45" s="39"/>
      <c r="BK45" s="39"/>
      <c r="BL45" s="39"/>
      <c r="BM45" s="39"/>
      <c r="BN45" s="39"/>
      <c r="BO45" s="39"/>
      <c r="BP45" s="39"/>
      <c r="BS45" s="39"/>
      <c r="BT45" s="39"/>
      <c r="BU45" s="39"/>
      <c r="BV45" s="39"/>
      <c r="BW45" s="39"/>
      <c r="BX45" s="39"/>
    </row>
    <row r="46" spans="2:76" ht="4.95" customHeight="1" x14ac:dyDescent="0.3">
      <c r="B46" s="29"/>
      <c r="C46" s="6"/>
      <c r="T46" s="29"/>
      <c r="AO46" s="4"/>
      <c r="AP46" s="29"/>
      <c r="AW46" s="24"/>
      <c r="AX46" s="24"/>
      <c r="AY46" s="24"/>
      <c r="AZ46" s="24"/>
      <c r="BA46" s="24"/>
      <c r="BB46" s="24"/>
      <c r="BC46" s="24"/>
      <c r="BD46" s="24"/>
      <c r="BE46" s="24"/>
      <c r="BF46" s="24"/>
      <c r="BG46" s="24"/>
      <c r="BH46" s="24"/>
      <c r="BI46" s="24"/>
      <c r="BJ46" s="24"/>
      <c r="BK46" s="24"/>
      <c r="BL46" s="24"/>
      <c r="BM46" s="24"/>
      <c r="BN46" s="24"/>
      <c r="BO46" s="24"/>
      <c r="BP46" s="24"/>
      <c r="BS46" s="24"/>
      <c r="BT46" s="24"/>
      <c r="BU46" s="24"/>
      <c r="BV46" s="24"/>
      <c r="BW46" s="24"/>
      <c r="BX46" s="24"/>
    </row>
    <row r="47" spans="2:76" ht="14.55" customHeight="1" x14ac:dyDescent="0.3">
      <c r="B47" s="74">
        <v>5</v>
      </c>
      <c r="C47" s="69" t="s">
        <v>35</v>
      </c>
      <c r="L47" s="42"/>
      <c r="T47" s="29"/>
      <c r="U47" s="6" t="s">
        <v>48</v>
      </c>
      <c r="V47" s="4" t="s">
        <v>193</v>
      </c>
      <c r="AG47" s="42"/>
      <c r="AI47" s="42"/>
      <c r="AL47" s="71">
        <f>IF(ISBLANK(L47),1,2)</f>
        <v>1</v>
      </c>
      <c r="AM47" s="71">
        <f>IF(AND(ISBLANK(AG47),ISBLANK(AI47)),1,2)</f>
        <v>1</v>
      </c>
      <c r="AO47" s="4"/>
      <c r="AP47" s="29"/>
      <c r="AQ47" s="6" t="s">
        <v>37</v>
      </c>
      <c r="AR47" s="4" t="s">
        <v>251</v>
      </c>
      <c r="AW47" s="39"/>
      <c r="AX47" s="39"/>
      <c r="AY47" s="39"/>
      <c r="AZ47" s="39"/>
      <c r="BA47" s="39"/>
      <c r="BB47" s="39"/>
      <c r="BC47" s="39"/>
      <c r="BD47" s="39"/>
      <c r="BE47" s="39"/>
      <c r="BF47" s="39"/>
      <c r="BG47" s="39"/>
      <c r="BH47" s="39"/>
      <c r="BI47" s="39"/>
      <c r="BJ47" s="39"/>
      <c r="BK47" s="39"/>
      <c r="BL47" s="39"/>
      <c r="BM47" s="39"/>
      <c r="BN47" s="39"/>
      <c r="BO47" s="39"/>
      <c r="BP47" s="39"/>
      <c r="BS47" s="39"/>
      <c r="BT47" s="39"/>
      <c r="BU47" s="39"/>
      <c r="BV47" s="39"/>
      <c r="BW47" s="39"/>
      <c r="BX47" s="39"/>
    </row>
    <row r="48" spans="2:76" ht="4.95" customHeight="1" x14ac:dyDescent="0.3">
      <c r="B48" s="29"/>
      <c r="C48" s="6"/>
      <c r="T48" s="29"/>
      <c r="AO48" s="4"/>
      <c r="AP48" s="29"/>
      <c r="AW48" s="24"/>
      <c r="AX48" s="24"/>
      <c r="AY48" s="24"/>
      <c r="AZ48" s="24"/>
      <c r="BA48" s="24"/>
      <c r="BB48" s="24"/>
      <c r="BC48" s="24"/>
      <c r="BD48" s="24"/>
      <c r="BE48" s="24"/>
      <c r="BF48" s="24"/>
      <c r="BG48" s="24"/>
      <c r="BH48" s="24"/>
      <c r="BI48" s="24"/>
      <c r="BJ48" s="24"/>
      <c r="BK48" s="24"/>
      <c r="BL48" s="24"/>
      <c r="BM48" s="24"/>
      <c r="BN48" s="24"/>
      <c r="BO48" s="24"/>
      <c r="BP48" s="24"/>
      <c r="BS48" s="24"/>
      <c r="BT48" s="24"/>
      <c r="BU48" s="24"/>
      <c r="BV48" s="24"/>
      <c r="BW48" s="24"/>
      <c r="BX48" s="24"/>
    </row>
    <row r="49" spans="2:76" ht="14.55" customHeight="1" x14ac:dyDescent="0.3">
      <c r="C49" s="6" t="s">
        <v>37</v>
      </c>
      <c r="D49" s="4" t="s">
        <v>192</v>
      </c>
      <c r="N49" s="42"/>
      <c r="P49" s="42"/>
      <c r="T49" s="29"/>
      <c r="U49" s="6" t="s">
        <v>49</v>
      </c>
      <c r="V49" s="4" t="s">
        <v>96</v>
      </c>
      <c r="AG49" s="42"/>
      <c r="AI49" s="42"/>
      <c r="AL49" s="71">
        <f>IF(AND(ISBLANK(N49),ISBLANK(P49)),1,2)</f>
        <v>1</v>
      </c>
      <c r="AM49" s="71">
        <f>IF(AND(ISBLANK(AG49),ISBLANK(AI49)),1,2)</f>
        <v>1</v>
      </c>
      <c r="AN49" s="71">
        <f>IF(ISBLANK(AG49),1,2)</f>
        <v>1</v>
      </c>
      <c r="AO49" s="4"/>
      <c r="AP49" s="29"/>
      <c r="AQ49" s="6" t="s">
        <v>38</v>
      </c>
      <c r="AR49" s="10" t="s">
        <v>40</v>
      </c>
      <c r="AW49" s="39"/>
      <c r="AX49" s="39"/>
      <c r="AY49" s="39"/>
      <c r="AZ49" s="39"/>
      <c r="BA49" s="39"/>
      <c r="BB49" s="39"/>
      <c r="BC49" s="39"/>
      <c r="BD49" s="39"/>
      <c r="BE49" s="39"/>
      <c r="BF49" s="39"/>
      <c r="BG49" s="39"/>
      <c r="BH49" s="39"/>
      <c r="BI49" s="39"/>
      <c r="BJ49" s="39"/>
      <c r="BK49" s="39"/>
      <c r="BL49" s="39"/>
      <c r="BM49" s="39"/>
      <c r="BN49" s="39"/>
      <c r="BO49" s="39"/>
      <c r="BP49" s="39"/>
      <c r="BS49" s="39"/>
      <c r="BT49" s="39"/>
      <c r="BU49" s="39"/>
      <c r="BV49" s="39"/>
      <c r="BW49" s="39"/>
      <c r="BX49" s="39"/>
    </row>
    <row r="50" spans="2:76" ht="4.95" customHeight="1" x14ac:dyDescent="0.3">
      <c r="B50" s="29"/>
      <c r="C50" s="6"/>
      <c r="T50" s="29"/>
      <c r="U50" s="6"/>
      <c r="AO50" s="4"/>
      <c r="AP50" s="29"/>
      <c r="AW50" s="24"/>
      <c r="AX50" s="24"/>
      <c r="AY50" s="24"/>
      <c r="AZ50" s="24"/>
      <c r="BA50" s="24"/>
      <c r="BB50" s="24"/>
      <c r="BC50" s="24"/>
      <c r="BD50" s="24"/>
      <c r="BE50" s="24"/>
      <c r="BF50" s="24"/>
      <c r="BG50" s="24"/>
      <c r="BH50" s="24"/>
      <c r="BI50" s="24"/>
      <c r="BJ50" s="24"/>
      <c r="BK50" s="24"/>
      <c r="BL50" s="24"/>
      <c r="BM50" s="24"/>
      <c r="BN50" s="24"/>
      <c r="BO50" s="24"/>
      <c r="BP50" s="24"/>
      <c r="BS50" s="24"/>
      <c r="BT50" s="24"/>
      <c r="BU50" s="24"/>
      <c r="BV50" s="24"/>
      <c r="BW50" s="24"/>
      <c r="BX50" s="24"/>
    </row>
    <row r="51" spans="2:76" ht="14.55" customHeight="1" x14ac:dyDescent="0.3">
      <c r="B51" s="29"/>
      <c r="C51" s="6" t="s">
        <v>38</v>
      </c>
      <c r="D51" s="4" t="s">
        <v>207</v>
      </c>
      <c r="N51" s="42"/>
      <c r="P51" s="42"/>
      <c r="T51" s="29"/>
      <c r="U51" s="6" t="s">
        <v>47</v>
      </c>
      <c r="V51" s="4" t="s">
        <v>199</v>
      </c>
      <c r="AL51" s="71">
        <f>IF(AND(ISBLANK(N51),ISBLANK(P51)),1,2)</f>
        <v>1</v>
      </c>
      <c r="AO51" s="4"/>
      <c r="AP51" s="29"/>
      <c r="AQ51" s="6" t="s">
        <v>48</v>
      </c>
      <c r="AR51" s="10" t="s">
        <v>41</v>
      </c>
      <c r="AW51" s="39"/>
      <c r="AX51" s="39"/>
      <c r="AY51" s="39"/>
      <c r="AZ51" s="39"/>
      <c r="BA51" s="39"/>
      <c r="BB51" s="39"/>
      <c r="BC51" s="39"/>
      <c r="BD51" s="39"/>
      <c r="BE51" s="39"/>
      <c r="BF51" s="39"/>
      <c r="BG51" s="39"/>
      <c r="BH51" s="39"/>
      <c r="BI51" s="39"/>
      <c r="BJ51" s="39"/>
      <c r="BK51" s="39"/>
      <c r="BL51" s="39"/>
      <c r="BM51" s="39"/>
      <c r="BN51" s="39"/>
      <c r="BO51" s="39"/>
      <c r="BP51" s="39"/>
      <c r="BS51" s="39"/>
      <c r="BT51" s="39"/>
      <c r="BU51" s="39"/>
      <c r="BV51" s="39"/>
      <c r="BW51" s="39"/>
      <c r="BX51" s="39"/>
    </row>
    <row r="52" spans="2:76" ht="4.95" customHeight="1" x14ac:dyDescent="0.3">
      <c r="B52" s="29"/>
      <c r="C52" s="6"/>
      <c r="T52" s="29"/>
      <c r="U52" s="6"/>
      <c r="AO52" s="4"/>
      <c r="AP52" s="29"/>
      <c r="AW52" s="24"/>
      <c r="AX52" s="24"/>
      <c r="AY52" s="24"/>
      <c r="AZ52" s="24"/>
      <c r="BA52" s="24"/>
      <c r="BB52" s="24"/>
      <c r="BC52" s="24"/>
      <c r="BD52" s="24"/>
      <c r="BE52" s="24"/>
      <c r="BF52" s="24"/>
      <c r="BG52" s="24"/>
      <c r="BH52" s="24"/>
      <c r="BI52" s="24"/>
      <c r="BJ52" s="24"/>
      <c r="BK52" s="24"/>
      <c r="BL52" s="24"/>
      <c r="BM52" s="24"/>
      <c r="BN52" s="24"/>
      <c r="BO52" s="24"/>
      <c r="BP52" s="24"/>
      <c r="BS52" s="24"/>
      <c r="BT52" s="24"/>
      <c r="BU52" s="24"/>
      <c r="BV52" s="24"/>
      <c r="BW52" s="24"/>
      <c r="BX52" s="24"/>
    </row>
    <row r="53" spans="2:76" ht="14.55" customHeight="1" x14ac:dyDescent="0.3">
      <c r="B53" s="29"/>
      <c r="C53" s="6" t="s">
        <v>48</v>
      </c>
      <c r="D53" s="4" t="s">
        <v>96</v>
      </c>
      <c r="N53" s="42"/>
      <c r="P53" s="42"/>
      <c r="T53" s="29"/>
      <c r="U53" s="6"/>
      <c r="V53" s="98"/>
      <c r="W53" s="98"/>
      <c r="X53" s="98"/>
      <c r="Y53" s="98"/>
      <c r="Z53" s="98"/>
      <c r="AA53" s="98"/>
      <c r="AB53" s="98"/>
      <c r="AC53" s="98"/>
      <c r="AD53" s="98"/>
      <c r="AE53" s="98"/>
      <c r="AF53" s="98"/>
      <c r="AG53" s="98"/>
      <c r="AH53" s="98"/>
      <c r="AI53" s="98"/>
      <c r="AJ53" s="98"/>
      <c r="AL53" s="71">
        <f>IF(AND(ISBLANK(N53),ISBLANK(P53)),1,2)</f>
        <v>1</v>
      </c>
      <c r="AO53" s="4"/>
      <c r="AQ53" s="6" t="s">
        <v>49</v>
      </c>
      <c r="AR53" s="10" t="s">
        <v>42</v>
      </c>
      <c r="AW53" s="39"/>
      <c r="AX53" s="39"/>
      <c r="AY53" s="39"/>
      <c r="AZ53" s="39"/>
      <c r="BA53" s="39"/>
      <c r="BB53" s="39"/>
      <c r="BC53" s="39"/>
      <c r="BD53" s="39"/>
      <c r="BE53" s="39"/>
      <c r="BF53" s="39"/>
      <c r="BG53" s="39"/>
      <c r="BH53" s="39"/>
      <c r="BI53" s="39"/>
      <c r="BJ53" s="39"/>
      <c r="BK53" s="39"/>
      <c r="BL53" s="39"/>
      <c r="BM53" s="39"/>
      <c r="BN53" s="39"/>
      <c r="BO53" s="39"/>
      <c r="BP53" s="39"/>
      <c r="BS53" s="39"/>
      <c r="BT53" s="39"/>
      <c r="BU53" s="39"/>
      <c r="BV53" s="39"/>
      <c r="BW53" s="39"/>
      <c r="BX53" s="39"/>
    </row>
    <row r="54" spans="2:76" ht="15" customHeight="1" x14ac:dyDescent="0.3">
      <c r="B54" s="29"/>
      <c r="T54" s="29"/>
      <c r="U54" s="6"/>
      <c r="AO54" s="4"/>
      <c r="AQ54" s="6" t="s">
        <v>47</v>
      </c>
      <c r="AR54" s="10" t="s">
        <v>43</v>
      </c>
      <c r="AT54" s="29"/>
      <c r="AU54" s="29"/>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row>
    <row r="55" spans="2:76" ht="15" customHeight="1" x14ac:dyDescent="0.3">
      <c r="B55" s="1" t="s">
        <v>101</v>
      </c>
      <c r="U55" s="6"/>
      <c r="AO55" s="4"/>
      <c r="AQ55" s="6" t="s">
        <v>50</v>
      </c>
      <c r="AR55" s="10" t="s">
        <v>44</v>
      </c>
    </row>
    <row r="56" spans="2:76" ht="4.95" customHeight="1" x14ac:dyDescent="0.3">
      <c r="AO56" s="4"/>
      <c r="AP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row>
    <row r="57" spans="2:76" ht="14.55" customHeight="1" x14ac:dyDescent="0.3">
      <c r="C57" s="42"/>
      <c r="D57" s="4" t="s">
        <v>102</v>
      </c>
      <c r="R57" s="42"/>
      <c r="S57" s="4" t="s">
        <v>200</v>
      </c>
      <c r="AL57" s="71">
        <f>IF(AND(ISBLANK(C57),ISBLANK(R57)),1,2)</f>
        <v>1</v>
      </c>
      <c r="AO57" s="4"/>
      <c r="AP57" s="24"/>
      <c r="AQ57" s="6" t="s">
        <v>217</v>
      </c>
      <c r="AR57" s="10" t="s">
        <v>45</v>
      </c>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row>
    <row r="58" spans="2:76" ht="4.95" customHeight="1" x14ac:dyDescent="0.3">
      <c r="AO58" s="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row>
    <row r="59" spans="2:76" ht="15" customHeight="1" x14ac:dyDescent="0.3">
      <c r="AO59" s="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row>
    <row r="60" spans="2:76" ht="15" customHeight="1" x14ac:dyDescent="0.3">
      <c r="AO60" s="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row>
    <row r="61" spans="2:76" ht="15" customHeight="1" x14ac:dyDescent="0.3">
      <c r="AO61" s="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row>
    <row r="62" spans="2:76" ht="15" customHeight="1" x14ac:dyDescent="0.3">
      <c r="AO62" s="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row>
    <row r="63" spans="2:76" ht="15" customHeight="1" x14ac:dyDescent="0.3">
      <c r="B63" s="111">
        <f>Tables!$C$13</f>
        <v>45566</v>
      </c>
      <c r="C63" s="111"/>
      <c r="D63" s="111"/>
      <c r="E63" s="111"/>
      <c r="F63" s="111"/>
      <c r="G63" s="111"/>
      <c r="H63" s="111"/>
      <c r="R63" s="110" t="s">
        <v>122</v>
      </c>
      <c r="S63" s="110"/>
      <c r="T63" s="110"/>
      <c r="U63" s="110"/>
      <c r="AO63" s="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row>
    <row r="64" spans="2:76" ht="15" customHeight="1" x14ac:dyDescent="0.3">
      <c r="D64" s="2" t="s">
        <v>67</v>
      </c>
      <c r="E64" s="107">
        <f>$E$15</f>
        <v>0</v>
      </c>
      <c r="F64" s="107"/>
      <c r="G64" s="107"/>
      <c r="H64" s="107"/>
      <c r="I64" s="107"/>
      <c r="J64" s="107"/>
      <c r="K64" s="107"/>
      <c r="L64" s="107"/>
      <c r="M64" s="107"/>
      <c r="N64" s="107"/>
      <c r="O64" s="107"/>
      <c r="P64" s="107"/>
      <c r="Q64" s="107"/>
      <c r="R64" s="107"/>
      <c r="S64" s="107"/>
      <c r="T64" s="107"/>
      <c r="U64" s="107"/>
      <c r="V64" s="107"/>
      <c r="W64" s="107"/>
      <c r="X64" s="107"/>
      <c r="Y64" s="107"/>
      <c r="AD64" s="2" t="s">
        <v>86</v>
      </c>
      <c r="AE64" s="109">
        <f>$AE$15</f>
        <v>0</v>
      </c>
      <c r="AF64" s="109"/>
      <c r="AG64" s="109"/>
      <c r="AH64" s="109"/>
      <c r="AI64" s="109"/>
      <c r="AJ64" s="109"/>
      <c r="AO64" s="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row>
    <row r="65" spans="2:76" ht="15" customHeight="1" x14ac:dyDescent="0.3">
      <c r="AD65" s="2" t="s">
        <v>87</v>
      </c>
      <c r="AE65" s="108">
        <f>$AE$16</f>
        <v>0</v>
      </c>
      <c r="AF65" s="108"/>
      <c r="AG65" s="108"/>
      <c r="AH65" s="108"/>
      <c r="AI65" s="108"/>
      <c r="AJ65" s="108"/>
      <c r="AO65" s="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row>
    <row r="66" spans="2:76" ht="15" customHeight="1" x14ac:dyDescent="0.3">
      <c r="B66" s="1" t="s">
        <v>103</v>
      </c>
      <c r="O66" s="75" t="s">
        <v>209</v>
      </c>
      <c r="P66" s="42"/>
      <c r="Q66" s="4" t="s">
        <v>201</v>
      </c>
      <c r="T66" s="42"/>
      <c r="U66" s="4" t="s">
        <v>202</v>
      </c>
      <c r="Y66" s="42"/>
      <c r="Z66" s="4" t="s">
        <v>210</v>
      </c>
      <c r="AL66" s="71">
        <f>IF(AND(ISBLANK(P66),ISBLANK(T66),ISBLANK(Y66)),1,2)</f>
        <v>1</v>
      </c>
      <c r="AO66" s="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row>
    <row r="67" spans="2:76" ht="4.95" customHeight="1" x14ac:dyDescent="0.3">
      <c r="B67" s="1"/>
      <c r="AO67" s="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row>
    <row r="68" spans="2:76" ht="15" customHeight="1" x14ac:dyDescent="0.3">
      <c r="B68" s="74">
        <v>1</v>
      </c>
      <c r="C68" s="69" t="s">
        <v>6</v>
      </c>
      <c r="J68" s="80" t="str">
        <f>IF(ISBLANK(N33),"","X")</f>
        <v/>
      </c>
      <c r="K68" s="4" t="s">
        <v>107</v>
      </c>
      <c r="O68" s="74">
        <v>6</v>
      </c>
      <c r="P68" s="69" t="s">
        <v>108</v>
      </c>
      <c r="T68" s="29"/>
      <c r="AB68" s="29"/>
      <c r="AO68" s="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row>
    <row r="69" spans="2:76" ht="4.95" customHeight="1" x14ac:dyDescent="0.3">
      <c r="T69" s="29"/>
      <c r="AB69" s="29"/>
      <c r="AO69" s="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row>
    <row r="70" spans="2:76" ht="14.55" customHeight="1" x14ac:dyDescent="0.3">
      <c r="B70" s="74">
        <v>2</v>
      </c>
      <c r="C70" s="69" t="s">
        <v>104</v>
      </c>
      <c r="J70" s="80" t="str">
        <f>IF(ISBLANK(N37),"","X")</f>
        <v/>
      </c>
      <c r="K70" s="4" t="s">
        <v>107</v>
      </c>
      <c r="P70" s="80" t="str">
        <f>IF(ISBLANK($AG27),"","X")</f>
        <v/>
      </c>
      <c r="Q70" s="4" t="s">
        <v>159</v>
      </c>
      <c r="T70" s="29"/>
      <c r="AB70" s="80" t="str">
        <f>IF(ISBLANK($AG29),"","X")</f>
        <v/>
      </c>
      <c r="AC70" s="4" t="s">
        <v>203</v>
      </c>
      <c r="AO70" s="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row>
    <row r="71" spans="2:76" ht="4.95" customHeight="1" x14ac:dyDescent="0.3">
      <c r="T71" s="29"/>
      <c r="AB71" s="29"/>
      <c r="AO71" s="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row>
    <row r="72" spans="2:76" ht="14.55" customHeight="1" x14ac:dyDescent="0.3">
      <c r="B72" s="74">
        <v>3</v>
      </c>
      <c r="C72" s="69" t="s">
        <v>105</v>
      </c>
      <c r="J72" s="80" t="str">
        <f>IF(ISBLANK(N41),"","X")</f>
        <v/>
      </c>
      <c r="K72" s="4" t="s">
        <v>107</v>
      </c>
      <c r="P72" s="80" t="str">
        <f>IF(AND(ISBLANK(N27),ISBLANK($AG31)),"","X")</f>
        <v/>
      </c>
      <c r="Q72" s="4" t="s">
        <v>204</v>
      </c>
      <c r="Y72" s="102"/>
      <c r="Z72" s="102"/>
      <c r="AA72" s="102"/>
      <c r="AB72" s="102"/>
      <c r="AC72" s="4" t="s">
        <v>109</v>
      </c>
      <c r="AL72" s="71">
        <f>IF(P72="X",2,1)</f>
        <v>1</v>
      </c>
      <c r="AO72" s="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row>
    <row r="73" spans="2:76" ht="4.95" customHeight="1" x14ac:dyDescent="0.3">
      <c r="AO73" s="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row>
    <row r="74" spans="2:76" ht="15" customHeight="1" x14ac:dyDescent="0.3">
      <c r="B74" s="74">
        <v>4</v>
      </c>
      <c r="C74" s="69" t="s">
        <v>106</v>
      </c>
      <c r="J74" s="80" t="str">
        <f>IF(ISBLANK(N45),"","X")</f>
        <v/>
      </c>
      <c r="K74" s="4" t="s">
        <v>107</v>
      </c>
      <c r="P74" s="80" t="str">
        <f>IF(AND(ISBLANK(N29),ISBLANK($AG33)),"","X")</f>
        <v/>
      </c>
      <c r="Q74" s="4" t="s">
        <v>205</v>
      </c>
      <c r="Y74" s="102"/>
      <c r="Z74" s="102"/>
      <c r="AA74" s="102"/>
      <c r="AB74" s="102"/>
      <c r="AC74" s="4" t="s">
        <v>110</v>
      </c>
      <c r="AL74" s="71">
        <f>IF(P74="X",2,1)</f>
        <v>1</v>
      </c>
      <c r="AO74" s="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row>
    <row r="75" spans="2:76" ht="4.95" customHeight="1" x14ac:dyDescent="0.3">
      <c r="AO75" s="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row>
    <row r="76" spans="2:76" ht="14.55" customHeight="1" x14ac:dyDescent="0.3">
      <c r="B76" s="74">
        <v>5</v>
      </c>
      <c r="C76" s="69" t="s">
        <v>7</v>
      </c>
      <c r="J76" s="80" t="str">
        <f>IF(ISBLANK(N53),"","X")</f>
        <v/>
      </c>
      <c r="K76" s="4" t="s">
        <v>107</v>
      </c>
      <c r="P76" s="80" t="str">
        <f>IF(ISBLANK($AG35),"","X")</f>
        <v/>
      </c>
      <c r="Q76" s="4" t="s">
        <v>206</v>
      </c>
      <c r="AO76" s="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row>
    <row r="77" spans="2:76" ht="4.95" customHeight="1" x14ac:dyDescent="0.3">
      <c r="AO77" s="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row>
    <row r="78" spans="2:76" ht="14.55" customHeight="1" x14ac:dyDescent="0.3">
      <c r="O78" s="74">
        <v>7</v>
      </c>
      <c r="P78" s="69" t="s">
        <v>197</v>
      </c>
      <c r="AO78" s="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row>
    <row r="79" spans="2:76" ht="4.95" customHeight="1" x14ac:dyDescent="0.3">
      <c r="AO79" s="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row>
    <row r="80" spans="2:76" ht="14.55" customHeight="1" x14ac:dyDescent="0.3">
      <c r="P80" s="80" t="str">
        <f>IF(ISBLANK($AG45),"","X")</f>
        <v/>
      </c>
      <c r="Q80" s="4" t="s">
        <v>204</v>
      </c>
      <c r="Y80" s="102"/>
      <c r="Z80" s="102"/>
      <c r="AA80" s="102"/>
      <c r="AB80" s="102"/>
      <c r="AC80" s="4" t="s">
        <v>109</v>
      </c>
      <c r="AL80" s="71">
        <f>IF(P80="X",2,1)</f>
        <v>1</v>
      </c>
      <c r="AO80" s="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row>
    <row r="81" spans="2:76" ht="4.95" customHeight="1" x14ac:dyDescent="0.3">
      <c r="P81" s="6"/>
      <c r="AO81" s="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row>
    <row r="82" spans="2:76" ht="14.55" customHeight="1" x14ac:dyDescent="0.3">
      <c r="P82" s="80" t="str">
        <f>IF(ISBLANK($AG47),"","X")</f>
        <v/>
      </c>
      <c r="Q82" s="4" t="s">
        <v>205</v>
      </c>
      <c r="Y82" s="102"/>
      <c r="Z82" s="102"/>
      <c r="AA82" s="102"/>
      <c r="AB82" s="102"/>
      <c r="AC82" s="4" t="s">
        <v>110</v>
      </c>
      <c r="AL82" s="71">
        <f>IF(P82="X",2,1)</f>
        <v>1</v>
      </c>
      <c r="AO82" s="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row>
    <row r="83" spans="2:76" ht="4.95" customHeight="1" x14ac:dyDescent="0.3">
      <c r="P83" s="6"/>
      <c r="AO83" s="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row>
    <row r="84" spans="2:76" ht="14.55" customHeight="1" x14ac:dyDescent="0.3">
      <c r="P84" s="80" t="str">
        <f>IF(ISBLANK($AG49),"","X")</f>
        <v/>
      </c>
      <c r="Q84" s="4" t="s">
        <v>107</v>
      </c>
      <c r="AO84" s="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row>
    <row r="85" spans="2:76" ht="4.95" customHeight="1" x14ac:dyDescent="0.3">
      <c r="P85" s="6"/>
      <c r="AO85" s="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row>
    <row r="86" spans="2:76" ht="14.55" customHeight="1" x14ac:dyDescent="0.3">
      <c r="I86" s="75" t="s">
        <v>211</v>
      </c>
      <c r="J86" s="120"/>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2"/>
      <c r="AO86" s="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row>
    <row r="87" spans="2:76" ht="14.55" customHeight="1" x14ac:dyDescent="0.3">
      <c r="I87" s="75"/>
      <c r="J87" s="123"/>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5"/>
      <c r="AO87" s="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row>
    <row r="88" spans="2:76" ht="14.55" customHeight="1" x14ac:dyDescent="0.3">
      <c r="J88" s="126"/>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8"/>
      <c r="AO88" s="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row>
    <row r="89" spans="2:76" ht="15" customHeight="1" x14ac:dyDescent="0.3">
      <c r="H89" s="31"/>
      <c r="I89" s="75" t="s">
        <v>212</v>
      </c>
      <c r="J89" s="129"/>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1"/>
      <c r="AO89" s="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row>
    <row r="90" spans="2:76" ht="15" customHeight="1" x14ac:dyDescent="0.3">
      <c r="G90" s="75"/>
      <c r="H90" s="31"/>
      <c r="I90" s="31"/>
      <c r="J90" s="132"/>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4"/>
      <c r="AO90" s="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row>
    <row r="91" spans="2:76" ht="15" customHeight="1" x14ac:dyDescent="0.3">
      <c r="H91" s="31"/>
      <c r="I91" s="31"/>
      <c r="J91" s="135"/>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7"/>
      <c r="AO91" s="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row>
    <row r="92" spans="2:76" ht="4.95" customHeight="1" x14ac:dyDescent="0.3">
      <c r="AO92" s="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row>
    <row r="93" spans="2:76" ht="15" customHeight="1" x14ac:dyDescent="0.3">
      <c r="B93" s="1" t="s">
        <v>39</v>
      </c>
      <c r="AO93" s="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row>
    <row r="94" spans="2:76" ht="4.95" customHeight="1" x14ac:dyDescent="0.3">
      <c r="AO94" s="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row>
    <row r="95" spans="2:76" ht="15" customHeight="1" x14ac:dyDescent="0.3">
      <c r="D95" s="4" t="s">
        <v>94</v>
      </c>
      <c r="F95" s="4" t="s">
        <v>75</v>
      </c>
      <c r="W95" s="110" t="s">
        <v>214</v>
      </c>
      <c r="X95" s="110"/>
      <c r="Y95" s="110"/>
      <c r="Z95" s="110"/>
      <c r="AB95" s="110" t="s">
        <v>213</v>
      </c>
      <c r="AC95" s="110"/>
      <c r="AD95" s="110"/>
      <c r="AE95" s="110"/>
      <c r="AF95" s="110"/>
      <c r="AG95" s="110"/>
      <c r="AH95" s="110"/>
      <c r="AO95" s="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row>
    <row r="96" spans="2:76" ht="4.95" customHeight="1" x14ac:dyDescent="0.3">
      <c r="AO96" s="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row>
    <row r="97" spans="2:76" ht="15" customHeight="1" x14ac:dyDescent="0.3">
      <c r="D97" s="42"/>
      <c r="F97" s="42"/>
      <c r="H97" s="4" t="s">
        <v>247</v>
      </c>
      <c r="AL97" s="71">
        <f>IF(AND(ISBLANK(D97),ISBLANK(F97)),1,2)</f>
        <v>1</v>
      </c>
      <c r="AM97" s="71">
        <f>IF(ISBLANK(F97),1,2)</f>
        <v>1</v>
      </c>
      <c r="AN97" s="71">
        <f>IF(ISBLANK(D97),1,2)</f>
        <v>1</v>
      </c>
      <c r="AO97" s="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row>
    <row r="98" spans="2:76" ht="4.95" customHeight="1" x14ac:dyDescent="0.3">
      <c r="AO98" s="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row>
    <row r="99" spans="2:76" ht="15" customHeight="1" x14ac:dyDescent="0.3">
      <c r="D99" s="42"/>
      <c r="F99" s="42"/>
      <c r="H99" s="4" t="s">
        <v>227</v>
      </c>
      <c r="X99" s="99"/>
      <c r="Y99" s="99"/>
      <c r="AB99" s="101"/>
      <c r="AC99" s="101"/>
      <c r="AD99" s="101"/>
      <c r="AE99" s="101"/>
      <c r="AF99" s="101"/>
      <c r="AG99" s="101"/>
      <c r="AH99" s="101"/>
      <c r="AL99" s="71">
        <f>IF(AND(ISBLANK(D99),ISBLANK(F99)),1,2)</f>
        <v>1</v>
      </c>
      <c r="AM99" s="71">
        <f>IF(ISBLANK(F99),1,2)</f>
        <v>1</v>
      </c>
      <c r="AN99" s="71">
        <f>IF(ISBLANK(D99),1,2)</f>
        <v>1</v>
      </c>
      <c r="AO99" s="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row>
    <row r="100" spans="2:76" ht="4.95" customHeight="1" x14ac:dyDescent="0.3">
      <c r="AO100" s="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row>
    <row r="101" spans="2:76" ht="15" customHeight="1" x14ac:dyDescent="0.3">
      <c r="D101" s="42"/>
      <c r="F101" s="42"/>
      <c r="H101" s="4" t="s">
        <v>223</v>
      </c>
      <c r="X101" s="99"/>
      <c r="Y101" s="99"/>
      <c r="AB101" s="101"/>
      <c r="AC101" s="101"/>
      <c r="AD101" s="101"/>
      <c r="AE101" s="101"/>
      <c r="AF101" s="101"/>
      <c r="AG101" s="101"/>
      <c r="AH101" s="101"/>
      <c r="AL101" s="71">
        <f>IF(AND(ISBLANK(D101),ISBLANK(F101)),1,2)</f>
        <v>1</v>
      </c>
      <c r="AM101" s="71">
        <f>IF(ISBLANK(F101),1,2)</f>
        <v>1</v>
      </c>
      <c r="AN101" s="71">
        <f>IF(ISBLANK(D101),1,2)</f>
        <v>1</v>
      </c>
      <c r="AO101" s="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row>
    <row r="102" spans="2:76" ht="4.95" customHeight="1" x14ac:dyDescent="0.3">
      <c r="AO102" s="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row>
    <row r="103" spans="2:76" ht="15" customHeight="1" x14ac:dyDescent="0.3">
      <c r="D103" s="42"/>
      <c r="F103" s="42"/>
      <c r="H103" s="4" t="s">
        <v>224</v>
      </c>
      <c r="X103" s="99"/>
      <c r="Y103" s="99"/>
      <c r="AB103" s="101"/>
      <c r="AC103" s="101"/>
      <c r="AD103" s="101"/>
      <c r="AE103" s="101"/>
      <c r="AF103" s="101"/>
      <c r="AG103" s="101"/>
      <c r="AH103" s="101"/>
      <c r="AL103" s="71">
        <f>IF(AND(ISBLANK(D103),ISBLANK(F103)),1,2)</f>
        <v>1</v>
      </c>
      <c r="AM103" s="71">
        <f>IF(ISBLANK(F103),1,2)</f>
        <v>1</v>
      </c>
      <c r="AN103" s="71">
        <f>IF(ISBLANK(D103),1,2)</f>
        <v>1</v>
      </c>
      <c r="AO103" s="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row>
    <row r="104" spans="2:76" ht="4.95" customHeight="1" x14ac:dyDescent="0.3">
      <c r="D104" s="3"/>
      <c r="E104" s="3"/>
      <c r="F104" s="2"/>
      <c r="G104" s="2"/>
      <c r="J104" s="3"/>
      <c r="K104" s="7"/>
      <c r="L104" s="7"/>
      <c r="M104" s="7"/>
      <c r="N104" s="7"/>
      <c r="O104" s="7"/>
      <c r="P104" s="7"/>
      <c r="X104" s="7"/>
      <c r="Y104" s="7"/>
      <c r="Z104" s="7"/>
      <c r="AA104" s="7"/>
      <c r="AB104" s="7"/>
      <c r="AC104" s="7"/>
      <c r="AD104" s="7"/>
      <c r="AE104" s="7"/>
      <c r="AF104" s="7"/>
      <c r="AG104" s="7"/>
      <c r="AH104" s="7"/>
      <c r="AI104" s="7"/>
      <c r="AJ104" s="7"/>
      <c r="AK104" s="7"/>
      <c r="AL104" s="27"/>
      <c r="AM104" s="27"/>
      <c r="AO104" s="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row>
    <row r="105" spans="2:76" ht="15" customHeight="1" x14ac:dyDescent="0.3">
      <c r="D105" s="42"/>
      <c r="F105" s="42"/>
      <c r="H105" s="4" t="s">
        <v>225</v>
      </c>
      <c r="X105" s="99"/>
      <c r="Y105" s="99"/>
      <c r="AB105" s="101"/>
      <c r="AC105" s="101"/>
      <c r="AD105" s="101"/>
      <c r="AE105" s="101"/>
      <c r="AF105" s="101"/>
      <c r="AG105" s="101"/>
      <c r="AH105" s="101"/>
      <c r="AL105" s="71">
        <f>IF(AND(ISBLANK(D105),ISBLANK(F105)),1,2)</f>
        <v>1</v>
      </c>
      <c r="AM105" s="71">
        <f>IF(ISBLANK(F105),1,2)</f>
        <v>1</v>
      </c>
      <c r="AN105" s="71">
        <f>IF(ISBLANK(D105),1,2)</f>
        <v>1</v>
      </c>
      <c r="AO105" s="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row>
    <row r="106" spans="2:76" ht="4.95" customHeight="1" x14ac:dyDescent="0.3">
      <c r="F106" s="3"/>
      <c r="G106" s="3"/>
      <c r="I106" s="3"/>
      <c r="J106" s="3"/>
      <c r="K106" s="2"/>
      <c r="L106" s="2"/>
      <c r="M106" s="2"/>
      <c r="N106" s="2"/>
      <c r="O106" s="3"/>
      <c r="P106" s="7"/>
      <c r="Q106" s="7"/>
      <c r="R106" s="7"/>
      <c r="S106" s="7"/>
      <c r="T106" s="7"/>
      <c r="U106" s="7"/>
      <c r="V106" s="7"/>
      <c r="W106" s="7"/>
      <c r="X106" s="7"/>
      <c r="Y106" s="7"/>
      <c r="Z106" s="7"/>
      <c r="AA106" s="7"/>
      <c r="AB106" s="7"/>
      <c r="AC106" s="7"/>
      <c r="AD106" s="7"/>
      <c r="AE106" s="7"/>
      <c r="AF106" s="7"/>
      <c r="AG106" s="7"/>
      <c r="AH106" s="7"/>
      <c r="AI106" s="7"/>
      <c r="AJ106" s="7"/>
      <c r="AK106" s="7"/>
      <c r="AL106" s="27"/>
      <c r="AM106" s="27"/>
      <c r="AO106" s="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row>
    <row r="107" spans="2:76" ht="15" customHeight="1" x14ac:dyDescent="0.3">
      <c r="D107" s="42"/>
      <c r="F107" s="42"/>
      <c r="G107" s="3"/>
      <c r="H107" s="4" t="s">
        <v>226</v>
      </c>
      <c r="I107" s="3"/>
      <c r="J107" s="3"/>
      <c r="K107" s="2"/>
      <c r="L107" s="2"/>
      <c r="M107" s="2"/>
      <c r="N107" s="2"/>
      <c r="O107" s="3"/>
      <c r="P107" s="7"/>
      <c r="Q107" s="7"/>
      <c r="R107" s="7"/>
      <c r="S107" s="7"/>
      <c r="T107" s="7"/>
      <c r="U107" s="7"/>
      <c r="V107" s="7"/>
      <c r="W107" s="7"/>
      <c r="X107" s="99"/>
      <c r="Y107" s="99"/>
      <c r="AB107" s="101"/>
      <c r="AC107" s="101"/>
      <c r="AD107" s="101"/>
      <c r="AE107" s="101"/>
      <c r="AF107" s="101"/>
      <c r="AG107" s="101"/>
      <c r="AH107" s="101"/>
      <c r="AI107" s="7"/>
      <c r="AJ107" s="7"/>
      <c r="AK107" s="7"/>
      <c r="AL107" s="71">
        <f>IF(AND(ISBLANK(D107),ISBLANK(F107)),1,2)</f>
        <v>1</v>
      </c>
      <c r="AM107" s="71">
        <f>IF(ISBLANK(F107),1,2)</f>
        <v>1</v>
      </c>
      <c r="AN107" s="71">
        <f>IF(ISBLANK(D107),1,2)</f>
        <v>1</v>
      </c>
      <c r="AO107" s="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row>
    <row r="108" spans="2:76" ht="4.95" customHeight="1" x14ac:dyDescent="0.3">
      <c r="F108" s="3"/>
      <c r="G108" s="3"/>
      <c r="H108" s="3"/>
      <c r="I108" s="3"/>
      <c r="J108" s="3"/>
      <c r="K108" s="2"/>
      <c r="L108" s="2"/>
      <c r="M108" s="2"/>
      <c r="N108" s="2"/>
      <c r="O108" s="3"/>
      <c r="P108" s="7"/>
      <c r="Q108" s="7"/>
      <c r="R108" s="7"/>
      <c r="S108" s="7"/>
      <c r="T108" s="7"/>
      <c r="U108" s="7"/>
      <c r="V108" s="7"/>
      <c r="W108" s="7"/>
      <c r="X108" s="7"/>
      <c r="Y108" s="7"/>
      <c r="Z108" s="7"/>
      <c r="AA108" s="7"/>
      <c r="AB108" s="7"/>
      <c r="AC108" s="7"/>
      <c r="AD108" s="7"/>
      <c r="AE108" s="7"/>
      <c r="AF108" s="7"/>
      <c r="AG108" s="7"/>
      <c r="AH108" s="7"/>
      <c r="AI108" s="7"/>
      <c r="AJ108" s="7"/>
      <c r="AK108" s="7"/>
      <c r="AL108" s="27"/>
      <c r="AM108" s="27"/>
      <c r="AO108" s="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row>
    <row r="109" spans="2:76" ht="15" customHeight="1" x14ac:dyDescent="0.3">
      <c r="D109" s="42"/>
      <c r="F109" s="42"/>
      <c r="G109" s="3"/>
      <c r="H109" s="4" t="s">
        <v>228</v>
      </c>
      <c r="I109" s="3"/>
      <c r="J109" s="3"/>
      <c r="K109" s="2"/>
      <c r="L109" s="2"/>
      <c r="M109" s="2"/>
      <c r="N109" s="2"/>
      <c r="O109" s="3"/>
      <c r="P109" s="7"/>
      <c r="Q109" s="7"/>
      <c r="R109" s="7"/>
      <c r="S109" s="7"/>
      <c r="T109" s="7"/>
      <c r="U109" s="7"/>
      <c r="V109" s="7"/>
      <c r="W109" s="7"/>
      <c r="X109" s="99"/>
      <c r="Y109" s="99"/>
      <c r="AB109" s="101"/>
      <c r="AC109" s="101"/>
      <c r="AD109" s="101"/>
      <c r="AE109" s="101"/>
      <c r="AF109" s="101"/>
      <c r="AG109" s="101"/>
      <c r="AH109" s="101"/>
      <c r="AI109" s="7"/>
      <c r="AJ109" s="7"/>
      <c r="AK109" s="7"/>
      <c r="AL109" s="71">
        <f>IF(AND(ISBLANK(D109),ISBLANK(F109)),1,2)</f>
        <v>1</v>
      </c>
      <c r="AM109" s="71">
        <f>IF(ISBLANK(F109),1,2)</f>
        <v>1</v>
      </c>
      <c r="AN109" s="71">
        <f>IF(ISBLANK(D109),1,2)</f>
        <v>1</v>
      </c>
      <c r="AO109" s="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row>
    <row r="110" spans="2:76" ht="15" customHeight="1" x14ac:dyDescent="0.3">
      <c r="AJ110" s="7"/>
      <c r="AK110" s="7"/>
      <c r="AO110" s="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row>
    <row r="111" spans="2:76" ht="15" customHeight="1" x14ac:dyDescent="0.3">
      <c r="B111" s="1" t="s">
        <v>65</v>
      </c>
      <c r="F111" s="3"/>
      <c r="G111" s="3"/>
      <c r="H111" s="3"/>
      <c r="I111" s="3"/>
      <c r="J111" s="3"/>
      <c r="K111" s="2"/>
      <c r="L111" s="2"/>
      <c r="M111" s="2"/>
      <c r="N111" s="2"/>
      <c r="O111" s="3"/>
      <c r="P111" s="7"/>
      <c r="Q111" s="7"/>
      <c r="R111" s="7"/>
      <c r="S111" s="7"/>
      <c r="T111" s="7"/>
      <c r="U111" s="7"/>
      <c r="V111" s="7"/>
      <c r="W111" s="7"/>
      <c r="X111" s="7"/>
      <c r="Y111" s="7"/>
      <c r="Z111" s="7"/>
      <c r="AA111" s="7"/>
      <c r="AB111" s="7"/>
      <c r="AC111" s="7"/>
      <c r="AD111" s="7"/>
      <c r="AE111" s="7"/>
      <c r="AF111" s="7"/>
      <c r="AG111" s="7"/>
      <c r="AH111" s="7"/>
      <c r="AI111" s="7"/>
      <c r="AJ111" s="7"/>
      <c r="AK111" s="7"/>
      <c r="AL111" s="27"/>
      <c r="AM111" s="27"/>
      <c r="AO111" s="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row>
    <row r="112" spans="2:76" ht="4.95" customHeight="1" x14ac:dyDescent="0.3">
      <c r="F112" s="3"/>
      <c r="G112" s="3"/>
      <c r="I112" s="3"/>
      <c r="J112" s="3"/>
      <c r="K112" s="2"/>
      <c r="L112" s="2"/>
      <c r="M112" s="2"/>
      <c r="N112" s="2"/>
      <c r="O112" s="3"/>
      <c r="P112" s="7"/>
      <c r="Q112" s="7"/>
      <c r="R112" s="7"/>
      <c r="S112" s="7"/>
      <c r="T112" s="7"/>
      <c r="U112" s="7"/>
      <c r="V112" s="7"/>
      <c r="W112" s="7"/>
      <c r="X112" s="7"/>
      <c r="Y112" s="7"/>
      <c r="Z112" s="7"/>
      <c r="AA112" s="7"/>
      <c r="AB112" s="7"/>
      <c r="AC112" s="7"/>
      <c r="AD112" s="7"/>
      <c r="AE112" s="7"/>
      <c r="AF112" s="7"/>
      <c r="AG112" s="7"/>
      <c r="AH112" s="7"/>
      <c r="AI112" s="7"/>
      <c r="AJ112" s="7"/>
      <c r="AK112" s="7"/>
      <c r="AL112" s="27"/>
      <c r="AM112" s="27"/>
      <c r="AO112" s="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row>
    <row r="113" spans="2:76" ht="15" customHeight="1" x14ac:dyDescent="0.3">
      <c r="E113" s="2" t="s">
        <v>111</v>
      </c>
      <c r="F113" s="98"/>
      <c r="G113" s="98"/>
      <c r="H113" s="98"/>
      <c r="I113" s="98"/>
      <c r="J113" s="98"/>
      <c r="K113" s="98"/>
      <c r="L113" s="98"/>
      <c r="M113" s="98"/>
      <c r="N113" s="98"/>
      <c r="O113" s="98"/>
      <c r="P113" s="98"/>
      <c r="Q113" s="98"/>
      <c r="R113" s="98"/>
      <c r="S113" s="98"/>
      <c r="T113" s="98"/>
      <c r="U113" s="98"/>
      <c r="V113" s="7"/>
      <c r="W113" s="7"/>
      <c r="X113" s="7"/>
      <c r="Y113" s="7"/>
      <c r="Z113" s="7"/>
      <c r="AA113" s="7"/>
      <c r="AB113" s="7"/>
      <c r="AC113" s="7"/>
      <c r="AD113" s="7"/>
      <c r="AE113" s="7"/>
      <c r="AF113" s="7"/>
      <c r="AG113" s="7"/>
      <c r="AH113" s="7"/>
      <c r="AI113" s="7"/>
      <c r="AJ113" s="7"/>
      <c r="AK113" s="7"/>
      <c r="AL113" s="27"/>
      <c r="AM113" s="27"/>
      <c r="AO113" s="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row>
    <row r="114" spans="2:76" ht="15" customHeight="1" x14ac:dyDescent="0.3">
      <c r="E114" s="2" t="s">
        <v>68</v>
      </c>
      <c r="F114" s="98"/>
      <c r="G114" s="98"/>
      <c r="H114" s="98"/>
      <c r="I114" s="98"/>
      <c r="J114" s="98"/>
      <c r="K114" s="98"/>
      <c r="L114" s="98"/>
      <c r="M114" s="98"/>
      <c r="N114" s="98"/>
      <c r="O114" s="98"/>
      <c r="P114" s="98"/>
      <c r="Q114" s="98"/>
      <c r="R114" s="98"/>
      <c r="S114" s="98"/>
      <c r="T114" s="98"/>
      <c r="U114" s="98"/>
      <c r="AD114" s="2"/>
      <c r="AE114" s="6"/>
      <c r="AF114" s="6"/>
      <c r="AG114" s="6"/>
      <c r="AH114" s="6"/>
      <c r="AI114" s="6"/>
      <c r="AJ114" s="6"/>
      <c r="AO114" s="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row>
    <row r="115" spans="2:76" ht="15" customHeight="1" x14ac:dyDescent="0.3">
      <c r="E115" s="2" t="s">
        <v>175</v>
      </c>
      <c r="F115" s="103"/>
      <c r="G115" s="103"/>
      <c r="H115" s="103"/>
      <c r="I115" s="103"/>
      <c r="J115" s="103"/>
      <c r="K115" s="103"/>
      <c r="L115" s="103"/>
      <c r="M115" s="103"/>
      <c r="N115" s="103"/>
      <c r="O115" s="103"/>
      <c r="P115" s="103"/>
      <c r="Q115" s="103"/>
      <c r="R115" s="103"/>
      <c r="S115" s="103"/>
      <c r="T115" s="103"/>
      <c r="U115" s="103"/>
      <c r="X115" s="2" t="s">
        <v>71</v>
      </c>
      <c r="Y115" s="99"/>
      <c r="Z115" s="99"/>
      <c r="AA115" s="99"/>
      <c r="AB115" s="99"/>
      <c r="AD115" s="2"/>
      <c r="AF115" s="2" t="s">
        <v>72</v>
      </c>
      <c r="AG115" s="99"/>
      <c r="AH115" s="99"/>
      <c r="AI115" s="99"/>
      <c r="AJ115" s="99"/>
      <c r="AO115" s="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row>
    <row r="116" spans="2:76" ht="15" customHeight="1" x14ac:dyDescent="0.3">
      <c r="E116" s="2" t="s">
        <v>215</v>
      </c>
      <c r="F116" s="103"/>
      <c r="G116" s="103"/>
      <c r="H116" s="103"/>
      <c r="I116" s="103"/>
      <c r="J116" s="103"/>
      <c r="K116" s="103"/>
      <c r="L116" s="103"/>
      <c r="M116" s="103"/>
      <c r="N116" s="103"/>
      <c r="O116" s="103"/>
      <c r="P116" s="103"/>
      <c r="Q116" s="103"/>
      <c r="R116" s="103"/>
      <c r="S116" s="103"/>
      <c r="T116" s="103"/>
      <c r="U116" s="103"/>
      <c r="AO116" s="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row>
    <row r="117" spans="2:76" ht="15" customHeight="1" x14ac:dyDescent="0.3">
      <c r="E117" s="2" t="s">
        <v>69</v>
      </c>
      <c r="F117" s="103"/>
      <c r="G117" s="103"/>
      <c r="H117" s="103"/>
      <c r="I117" s="103"/>
      <c r="J117" s="103"/>
      <c r="K117" s="103"/>
      <c r="L117" s="103"/>
      <c r="M117" s="103"/>
      <c r="N117" s="103"/>
      <c r="O117" s="103"/>
      <c r="P117" s="103"/>
      <c r="Q117" s="103"/>
      <c r="R117" s="103"/>
      <c r="S117" s="103"/>
      <c r="T117" s="103"/>
      <c r="U117" s="103"/>
      <c r="AD117" s="2" t="s">
        <v>73</v>
      </c>
      <c r="AE117" s="100"/>
      <c r="AF117" s="100"/>
      <c r="AG117" s="100"/>
      <c r="AH117" s="100"/>
      <c r="AI117" s="100"/>
      <c r="AJ117" s="100"/>
      <c r="AO117" s="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row>
    <row r="118" spans="2:76" ht="4.95" customHeight="1" x14ac:dyDescent="0.3">
      <c r="B118" s="2"/>
      <c r="AD118" s="2"/>
      <c r="AE118" s="6"/>
      <c r="AF118" s="6"/>
      <c r="AG118" s="6"/>
      <c r="AH118" s="6"/>
      <c r="AI118" s="6"/>
      <c r="AJ118" s="6"/>
      <c r="AO118" s="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row>
    <row r="119" spans="2:76" ht="15" customHeight="1" x14ac:dyDescent="0.3">
      <c r="B119" s="2"/>
      <c r="AD119" s="2"/>
      <c r="AE119" s="6"/>
      <c r="AF119" s="6"/>
      <c r="AG119" s="6"/>
      <c r="AH119" s="6"/>
      <c r="AI119" s="6"/>
      <c r="AJ119" s="6"/>
      <c r="AO119" s="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row>
    <row r="120" spans="2:76" ht="15" customHeight="1" x14ac:dyDescent="0.3">
      <c r="AO120" s="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row>
    <row r="121" spans="2:76" ht="15" customHeight="1" x14ac:dyDescent="0.3">
      <c r="B121" s="111">
        <f>Tables!$C$13</f>
        <v>45566</v>
      </c>
      <c r="C121" s="111"/>
      <c r="D121" s="111"/>
      <c r="E121" s="111"/>
      <c r="F121" s="111"/>
      <c r="G121" s="111"/>
      <c r="H121" s="111"/>
      <c r="R121" s="110" t="s">
        <v>123</v>
      </c>
      <c r="S121" s="110"/>
      <c r="T121" s="110"/>
      <c r="U121" s="110"/>
      <c r="AO121" s="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row>
    <row r="122" spans="2:76" ht="15" customHeight="1" x14ac:dyDescent="0.3">
      <c r="D122" s="2" t="s">
        <v>67</v>
      </c>
      <c r="E122" s="107">
        <f>$E$15</f>
        <v>0</v>
      </c>
      <c r="F122" s="107"/>
      <c r="G122" s="107"/>
      <c r="H122" s="107"/>
      <c r="I122" s="107"/>
      <c r="J122" s="107"/>
      <c r="K122" s="107"/>
      <c r="L122" s="107"/>
      <c r="M122" s="107"/>
      <c r="N122" s="107"/>
      <c r="O122" s="107"/>
      <c r="P122" s="107"/>
      <c r="Q122" s="107"/>
      <c r="R122" s="107"/>
      <c r="S122" s="107"/>
      <c r="T122" s="107"/>
      <c r="U122" s="107"/>
      <c r="V122" s="107"/>
      <c r="W122" s="107"/>
      <c r="X122" s="107"/>
      <c r="Y122" s="107"/>
      <c r="AD122" s="2" t="s">
        <v>86</v>
      </c>
      <c r="AE122" s="109">
        <f>$AE$15</f>
        <v>0</v>
      </c>
      <c r="AF122" s="138"/>
      <c r="AG122" s="138"/>
      <c r="AH122" s="138"/>
      <c r="AI122" s="138"/>
      <c r="AJ122" s="138"/>
      <c r="AO122" s="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row>
    <row r="123" spans="2:76" ht="15" customHeight="1" x14ac:dyDescent="0.3">
      <c r="AD123" s="2" t="s">
        <v>87</v>
      </c>
      <c r="AE123" s="138">
        <f>$AE$16</f>
        <v>0</v>
      </c>
      <c r="AF123" s="138"/>
      <c r="AG123" s="138"/>
      <c r="AH123" s="138"/>
      <c r="AI123" s="138"/>
      <c r="AJ123" s="138"/>
      <c r="AO123" s="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row>
    <row r="124" spans="2:76" ht="15" customHeight="1" x14ac:dyDescent="0.3">
      <c r="B124" s="2"/>
      <c r="AD124" s="2"/>
      <c r="AE124" s="6"/>
      <c r="AF124" s="6"/>
      <c r="AG124" s="6"/>
      <c r="AH124" s="6"/>
      <c r="AI124" s="6"/>
      <c r="AJ124" s="6"/>
      <c r="AO124" s="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row>
    <row r="125" spans="2:76" ht="15" customHeight="1" x14ac:dyDescent="0.3">
      <c r="B125" s="1" t="s">
        <v>158</v>
      </c>
      <c r="AD125" s="42"/>
      <c r="AE125" s="4" t="s">
        <v>66</v>
      </c>
      <c r="AF125" s="6"/>
      <c r="AG125" s="6"/>
      <c r="AH125" s="6"/>
      <c r="AI125" s="6"/>
      <c r="AJ125" s="6"/>
      <c r="AL125" s="71">
        <f>IF(AND(ISBLANK(F127),ISBLANK(F128),ISBLANK(F129),ISBLANK(F130),ISBLANK(F131),ISBLANK(Y129),ISBLANK(AG129),ISBLANK(AE131)),1,2)</f>
        <v>1</v>
      </c>
      <c r="AM125" s="71">
        <f>IF(ISBLANK(AD125),1,2)</f>
        <v>1</v>
      </c>
      <c r="AO125" s="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row>
    <row r="126" spans="2:76" ht="4.95" customHeight="1" x14ac:dyDescent="0.3">
      <c r="B126" s="1"/>
      <c r="AJ126" s="6"/>
      <c r="AO126" s="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row>
    <row r="127" spans="2:76" ht="15" customHeight="1" x14ac:dyDescent="0.3">
      <c r="E127" s="2" t="s">
        <v>70</v>
      </c>
      <c r="F127" s="98"/>
      <c r="G127" s="98"/>
      <c r="H127" s="98"/>
      <c r="I127" s="98"/>
      <c r="J127" s="98"/>
      <c r="K127" s="98"/>
      <c r="L127" s="98"/>
      <c r="M127" s="98"/>
      <c r="N127" s="98"/>
      <c r="O127" s="98"/>
      <c r="P127" s="98"/>
      <c r="Q127" s="98"/>
      <c r="R127" s="98"/>
      <c r="S127" s="98"/>
      <c r="T127" s="98"/>
      <c r="U127" s="98"/>
      <c r="AD127" s="2"/>
      <c r="AE127" s="6"/>
      <c r="AF127" s="6"/>
      <c r="AG127" s="6"/>
      <c r="AH127" s="6"/>
      <c r="AI127" s="6"/>
      <c r="AJ127" s="6"/>
      <c r="AO127" s="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row>
    <row r="128" spans="2:76" ht="15" customHeight="1" x14ac:dyDescent="0.3">
      <c r="E128" s="2" t="s">
        <v>68</v>
      </c>
      <c r="F128" s="103"/>
      <c r="G128" s="103"/>
      <c r="H128" s="103"/>
      <c r="I128" s="103"/>
      <c r="J128" s="103"/>
      <c r="K128" s="103"/>
      <c r="L128" s="103"/>
      <c r="M128" s="103"/>
      <c r="N128" s="103"/>
      <c r="O128" s="103"/>
      <c r="P128" s="103"/>
      <c r="Q128" s="103"/>
      <c r="R128" s="103"/>
      <c r="S128" s="103"/>
      <c r="T128" s="103"/>
      <c r="U128" s="103"/>
      <c r="AD128" s="2"/>
      <c r="AE128" s="6"/>
      <c r="AF128" s="6"/>
      <c r="AG128" s="6"/>
      <c r="AH128" s="6"/>
      <c r="AI128" s="6"/>
      <c r="AJ128" s="6"/>
      <c r="AO128" s="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row>
    <row r="129" spans="2:76" ht="15" customHeight="1" x14ac:dyDescent="0.3">
      <c r="E129" s="2" t="s">
        <v>175</v>
      </c>
      <c r="F129" s="103"/>
      <c r="G129" s="103"/>
      <c r="H129" s="103"/>
      <c r="I129" s="103"/>
      <c r="J129" s="103"/>
      <c r="K129" s="103"/>
      <c r="L129" s="103"/>
      <c r="M129" s="103"/>
      <c r="N129" s="103"/>
      <c r="O129" s="103"/>
      <c r="P129" s="103"/>
      <c r="Q129" s="103"/>
      <c r="R129" s="103"/>
      <c r="S129" s="103"/>
      <c r="T129" s="103"/>
      <c r="U129" s="103"/>
      <c r="X129" s="2" t="s">
        <v>71</v>
      </c>
      <c r="Y129" s="99"/>
      <c r="Z129" s="99"/>
      <c r="AA129" s="99"/>
      <c r="AB129" s="99"/>
      <c r="AD129" s="2"/>
      <c r="AF129" s="2" t="s">
        <v>72</v>
      </c>
      <c r="AG129" s="99"/>
      <c r="AH129" s="99"/>
      <c r="AI129" s="99"/>
      <c r="AJ129" s="99"/>
      <c r="AO129" s="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row>
    <row r="130" spans="2:76" ht="15" customHeight="1" x14ac:dyDescent="0.3">
      <c r="E130" s="2" t="s">
        <v>215</v>
      </c>
      <c r="F130" s="98"/>
      <c r="G130" s="98"/>
      <c r="H130" s="98"/>
      <c r="I130" s="98"/>
      <c r="J130" s="98"/>
      <c r="K130" s="98"/>
      <c r="L130" s="98"/>
      <c r="M130" s="98"/>
      <c r="N130" s="98"/>
      <c r="O130" s="98"/>
      <c r="P130" s="98"/>
      <c r="Q130" s="98"/>
      <c r="R130" s="98"/>
      <c r="S130" s="98"/>
      <c r="T130" s="98"/>
      <c r="U130" s="98"/>
      <c r="AD130" s="2"/>
      <c r="AE130" s="6"/>
      <c r="AF130" s="6"/>
      <c r="AG130" s="6"/>
      <c r="AH130" s="6"/>
      <c r="AI130" s="6"/>
      <c r="AJ130" s="6"/>
      <c r="AO130" s="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row>
    <row r="131" spans="2:76" ht="15" customHeight="1" x14ac:dyDescent="0.3">
      <c r="E131" s="2" t="s">
        <v>69</v>
      </c>
      <c r="F131" s="103"/>
      <c r="G131" s="103"/>
      <c r="H131" s="103"/>
      <c r="I131" s="103"/>
      <c r="J131" s="103"/>
      <c r="K131" s="103"/>
      <c r="L131" s="103"/>
      <c r="M131" s="103"/>
      <c r="N131" s="103"/>
      <c r="O131" s="103"/>
      <c r="P131" s="103"/>
      <c r="Q131" s="103"/>
      <c r="R131" s="103"/>
      <c r="S131" s="103"/>
      <c r="T131" s="103"/>
      <c r="U131" s="103"/>
      <c r="AD131" s="2" t="s">
        <v>73</v>
      </c>
      <c r="AE131" s="100"/>
      <c r="AF131" s="100"/>
      <c r="AG131" s="100"/>
      <c r="AH131" s="100"/>
      <c r="AI131" s="100"/>
      <c r="AJ131" s="100"/>
      <c r="AO131" s="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row>
    <row r="132" spans="2:76" ht="15" customHeight="1" x14ac:dyDescent="0.3">
      <c r="AO132" s="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row>
    <row r="133" spans="2:76" ht="15" customHeight="1" x14ac:dyDescent="0.3">
      <c r="B133" s="1" t="s">
        <v>157</v>
      </c>
      <c r="C133" s="1"/>
      <c r="D133" s="1"/>
      <c r="AO133" s="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row>
    <row r="134" spans="2:76" ht="4.95" customHeight="1" x14ac:dyDescent="0.3">
      <c r="B134" s="1"/>
      <c r="C134" s="1"/>
      <c r="D134" s="1"/>
      <c r="AO134" s="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row>
    <row r="135" spans="2:76" ht="15" customHeight="1" x14ac:dyDescent="0.3">
      <c r="B135" s="4" t="s">
        <v>155</v>
      </c>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O135" s="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row>
    <row r="136" spans="2:76" ht="4.95" customHeight="1" x14ac:dyDescent="0.3">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O136" s="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row>
    <row r="137" spans="2:76" ht="15" customHeight="1" x14ac:dyDescent="0.3">
      <c r="B137" s="42"/>
      <c r="C137" s="1"/>
      <c r="D137" s="58" t="str">
        <f>"Is being properly maintained in accordance with the "&amp;Tables!C38&amp;"'s requirements and functioning as it was designed."</f>
        <v>Is being properly maintained in accordance with the 's requirements and functioning as it was designed.</v>
      </c>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L137" s="71">
        <f>IF(AND(ISBLANK(B137),ISBLANK(B139),ISBLANK(B141)),1,2)</f>
        <v>1</v>
      </c>
      <c r="AO137" s="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row>
    <row r="138" spans="2:76" ht="4.95" customHeight="1" x14ac:dyDescent="0.3">
      <c r="B138" s="1"/>
      <c r="C138" s="1"/>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O138" s="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row>
    <row r="139" spans="2:76" ht="15" customHeight="1" x14ac:dyDescent="0.3">
      <c r="B139" s="42"/>
      <c r="C139" s="1"/>
      <c r="D139" s="117" t="s">
        <v>156</v>
      </c>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O139" s="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row>
    <row r="140" spans="2:76" ht="15" customHeight="1" x14ac:dyDescent="0.3">
      <c r="B140" s="1"/>
      <c r="C140" s="1"/>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O140" s="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row>
    <row r="141" spans="2:76" ht="15" customHeight="1" x14ac:dyDescent="0.3">
      <c r="B141" s="42"/>
      <c r="C141" s="1"/>
      <c r="D141" s="61" t="s">
        <v>190</v>
      </c>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O141" s="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row>
    <row r="142" spans="2:76" ht="15" customHeight="1" x14ac:dyDescent="0.3">
      <c r="B142" s="1"/>
      <c r="C142" s="1"/>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O142" s="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row>
    <row r="143" spans="2:76" ht="15" customHeight="1" x14ac:dyDescent="0.3">
      <c r="D143" s="2" t="s">
        <v>111</v>
      </c>
      <c r="E143" s="98"/>
      <c r="F143" s="98"/>
      <c r="G143" s="98"/>
      <c r="H143" s="98"/>
      <c r="I143" s="98"/>
      <c r="J143" s="98"/>
      <c r="K143" s="98"/>
      <c r="L143" s="98"/>
      <c r="M143" s="98"/>
      <c r="N143" s="98"/>
      <c r="O143" s="98"/>
      <c r="P143" s="98"/>
      <c r="Q143" s="98"/>
      <c r="R143" s="98"/>
      <c r="S143" s="98"/>
      <c r="T143" s="98"/>
      <c r="U143" s="98"/>
      <c r="V143" s="98"/>
      <c r="Y143" s="25" t="s">
        <v>144</v>
      </c>
      <c r="AO143" s="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row>
    <row r="144" spans="2:76" ht="15" customHeight="1" x14ac:dyDescent="0.3">
      <c r="D144" s="2" t="s">
        <v>67</v>
      </c>
      <c r="E144" s="103"/>
      <c r="F144" s="103"/>
      <c r="G144" s="103"/>
      <c r="H144" s="103"/>
      <c r="I144" s="103"/>
      <c r="J144" s="103"/>
      <c r="K144" s="103"/>
      <c r="L144" s="103"/>
      <c r="M144" s="103"/>
      <c r="N144" s="103"/>
      <c r="O144" s="103"/>
      <c r="P144" s="103"/>
      <c r="Q144" s="103"/>
      <c r="R144" s="103"/>
      <c r="S144" s="103"/>
      <c r="T144" s="103"/>
      <c r="U144" s="103"/>
      <c r="V144" s="103"/>
      <c r="Z144" s="113"/>
      <c r="AA144" s="113"/>
      <c r="AB144" s="113"/>
      <c r="AC144" s="113"/>
      <c r="AD144" s="113"/>
      <c r="AE144" s="113"/>
      <c r="AF144" s="113"/>
      <c r="AG144" s="113"/>
      <c r="AH144" s="113"/>
      <c r="AI144" s="113"/>
      <c r="AJ144" s="113"/>
      <c r="AL144" s="71">
        <f>IF(ISBLANK(Z144),1,2)</f>
        <v>1</v>
      </c>
      <c r="AO144" s="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row>
    <row r="145" spans="3:76" ht="15" customHeight="1" x14ac:dyDescent="0.3">
      <c r="D145" s="2" t="s">
        <v>68</v>
      </c>
      <c r="E145" s="103"/>
      <c r="F145" s="103"/>
      <c r="G145" s="103"/>
      <c r="H145" s="103"/>
      <c r="I145" s="103"/>
      <c r="J145" s="103"/>
      <c r="K145" s="103"/>
      <c r="L145" s="103"/>
      <c r="M145" s="103"/>
      <c r="N145" s="41"/>
      <c r="O145" s="41"/>
      <c r="P145" s="41"/>
      <c r="Q145" s="77" t="s">
        <v>71</v>
      </c>
      <c r="R145" s="103"/>
      <c r="S145" s="103"/>
      <c r="T145" s="103"/>
      <c r="U145" s="103"/>
      <c r="V145" s="103"/>
      <c r="Y145" s="59"/>
      <c r="Z145" s="114"/>
      <c r="AA145" s="114"/>
      <c r="AB145" s="114"/>
      <c r="AC145" s="114"/>
      <c r="AD145" s="114"/>
      <c r="AE145" s="114"/>
      <c r="AF145" s="114"/>
      <c r="AG145" s="114"/>
      <c r="AH145" s="114"/>
      <c r="AI145" s="114"/>
      <c r="AJ145" s="114"/>
      <c r="AO145" s="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row>
    <row r="146" spans="3:76" ht="15" customHeight="1" x14ac:dyDescent="0.3">
      <c r="D146" s="2" t="s">
        <v>175</v>
      </c>
      <c r="E146" s="103"/>
      <c r="F146" s="103"/>
      <c r="G146" s="103"/>
      <c r="H146" s="103"/>
      <c r="I146" s="103"/>
      <c r="J146" s="103"/>
      <c r="K146" s="103"/>
      <c r="L146" s="103"/>
      <c r="M146" s="103"/>
      <c r="Q146" s="2" t="s">
        <v>72</v>
      </c>
      <c r="R146" s="103"/>
      <c r="S146" s="103"/>
      <c r="T146" s="103"/>
      <c r="U146" s="103"/>
      <c r="V146" s="103"/>
      <c r="Y146" s="4" t="s">
        <v>145</v>
      </c>
      <c r="AO146" s="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row>
    <row r="147" spans="3:76" ht="15" customHeight="1" x14ac:dyDescent="0.3">
      <c r="C147" s="43"/>
      <c r="D147" s="2" t="s">
        <v>69</v>
      </c>
      <c r="E147" s="118"/>
      <c r="F147" s="118"/>
      <c r="G147" s="118"/>
      <c r="H147" s="118"/>
      <c r="I147" s="118"/>
      <c r="J147" s="118"/>
      <c r="K147" s="118"/>
      <c r="L147" s="118"/>
      <c r="M147" s="118"/>
      <c r="N147" s="118"/>
      <c r="O147" s="118"/>
      <c r="P147" s="118"/>
      <c r="Q147" s="118"/>
      <c r="R147" s="118"/>
      <c r="S147" s="118"/>
      <c r="T147" s="118"/>
      <c r="U147" s="118"/>
      <c r="V147" s="118"/>
      <c r="W147" s="43"/>
      <c r="X147" s="43"/>
      <c r="Z147" s="115" t="str">
        <f>IF(ISBLANK(Z144),"Type?",VLOOKUP(Z144,T_Registration[#All],2))</f>
        <v>Type?</v>
      </c>
      <c r="AA147" s="115"/>
      <c r="AB147" s="115"/>
      <c r="AC147" s="115"/>
      <c r="AD147" s="115"/>
      <c r="AE147" s="98"/>
      <c r="AF147" s="98"/>
      <c r="AG147" s="98"/>
      <c r="AH147" s="98"/>
      <c r="AI147" s="98"/>
      <c r="AJ147" s="98"/>
      <c r="AO147" s="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row>
    <row r="148" spans="3:76" ht="15" customHeight="1" x14ac:dyDescent="0.3">
      <c r="D148" s="2" t="s">
        <v>73</v>
      </c>
      <c r="E148" s="116"/>
      <c r="F148" s="116"/>
      <c r="G148" s="116"/>
      <c r="H148" s="116"/>
      <c r="I148" s="116"/>
      <c r="U148" s="31"/>
      <c r="V148" s="31"/>
      <c r="AO148" s="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row>
    <row r="149" spans="3:76" ht="15" customHeight="1" x14ac:dyDescent="0.3">
      <c r="D149" s="2"/>
      <c r="AO149" s="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row>
    <row r="150" spans="3:76" ht="15" customHeight="1" x14ac:dyDescent="0.3">
      <c r="D150" s="2" t="s">
        <v>112</v>
      </c>
      <c r="E150" s="55"/>
      <c r="F150" s="55"/>
      <c r="G150" s="55"/>
      <c r="H150" s="55"/>
      <c r="I150" s="55"/>
      <c r="J150" s="55"/>
      <c r="K150" s="55"/>
      <c r="L150" s="55"/>
      <c r="M150" s="55"/>
      <c r="N150" s="55"/>
      <c r="O150" s="55"/>
      <c r="P150" s="55"/>
      <c r="Q150" s="55"/>
      <c r="R150" s="55"/>
      <c r="S150" s="55"/>
      <c r="T150" s="55"/>
      <c r="U150" s="55"/>
      <c r="V150" s="55"/>
      <c r="Y150" s="2" t="s">
        <v>8</v>
      </c>
      <c r="Z150" s="112"/>
      <c r="AA150" s="112"/>
      <c r="AB150" s="112"/>
      <c r="AC150" s="112"/>
      <c r="AD150" s="112"/>
      <c r="AE150" s="112"/>
      <c r="AF150" s="6"/>
      <c r="AG150" s="6"/>
      <c r="AO150" s="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row>
    <row r="151" spans="3:76" ht="15" customHeight="1" x14ac:dyDescent="0.3">
      <c r="D151" s="2"/>
      <c r="Z151" s="6"/>
      <c r="AA151" s="6"/>
      <c r="AB151" s="6"/>
      <c r="AC151" s="6"/>
      <c r="AD151" s="6"/>
      <c r="AE151" s="6"/>
      <c r="AF151" s="6"/>
      <c r="AG151" s="6"/>
      <c r="AO151" s="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row>
    <row r="152" spans="3:76" ht="15" customHeight="1" x14ac:dyDescent="0.3">
      <c r="D152" s="2"/>
      <c r="Z152" s="6"/>
      <c r="AA152" s="6"/>
      <c r="AB152" s="6"/>
      <c r="AC152" s="6"/>
      <c r="AD152" s="6"/>
      <c r="AE152" s="6"/>
      <c r="AF152" s="6"/>
      <c r="AG152" s="6"/>
      <c r="AO152" s="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row>
    <row r="153" spans="3:76" ht="15" customHeight="1" x14ac:dyDescent="0.3">
      <c r="D153" s="2"/>
      <c r="Z153" s="6"/>
      <c r="AA153" s="6"/>
      <c r="AB153" s="6"/>
      <c r="AC153" s="6"/>
      <c r="AD153" s="6"/>
      <c r="AE153" s="6"/>
      <c r="AF153" s="6"/>
      <c r="AG153" s="6"/>
      <c r="AO153" s="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row>
    <row r="154" spans="3:76" ht="15" customHeight="1" x14ac:dyDescent="0.3">
      <c r="D154" s="2"/>
      <c r="Z154" s="6"/>
      <c r="AA154" s="6"/>
      <c r="AB154" s="6"/>
      <c r="AC154" s="6"/>
      <c r="AD154" s="6"/>
      <c r="AE154" s="6"/>
      <c r="AF154" s="6"/>
      <c r="AG154" s="6"/>
      <c r="AO154" s="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row>
    <row r="155" spans="3:76" ht="15" customHeight="1" x14ac:dyDescent="0.3">
      <c r="D155" s="2"/>
      <c r="Z155" s="6"/>
      <c r="AA155" s="6"/>
      <c r="AB155" s="6"/>
      <c r="AC155" s="6"/>
      <c r="AD155" s="6"/>
      <c r="AE155" s="6"/>
      <c r="AF155" s="6"/>
      <c r="AG155" s="6"/>
      <c r="AO155" s="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row>
    <row r="156" spans="3:76" ht="15" customHeight="1" x14ac:dyDescent="0.3">
      <c r="D156" s="2"/>
      <c r="Z156" s="6"/>
      <c r="AA156" s="6"/>
      <c r="AB156" s="6"/>
      <c r="AC156" s="6"/>
      <c r="AD156" s="6"/>
      <c r="AE156" s="6"/>
      <c r="AF156" s="6"/>
      <c r="AG156" s="6"/>
      <c r="AO156" s="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row>
    <row r="157" spans="3:76" ht="15" customHeight="1" x14ac:dyDescent="0.3">
      <c r="D157" s="2"/>
      <c r="Z157" s="6"/>
      <c r="AA157" s="6"/>
      <c r="AB157" s="6"/>
      <c r="AC157" s="6"/>
      <c r="AD157" s="6"/>
      <c r="AE157" s="6"/>
      <c r="AF157" s="6"/>
      <c r="AG157" s="6"/>
      <c r="AO157" s="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row>
    <row r="158" spans="3:76" ht="15" customHeight="1" x14ac:dyDescent="0.3">
      <c r="D158" s="2"/>
      <c r="Z158" s="6"/>
      <c r="AA158" s="6"/>
      <c r="AB158" s="6"/>
      <c r="AC158" s="6"/>
      <c r="AD158" s="6"/>
      <c r="AE158" s="6"/>
      <c r="AF158" s="6"/>
      <c r="AG158" s="6"/>
      <c r="AO158" s="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row>
    <row r="159" spans="3:76" ht="15" customHeight="1" x14ac:dyDescent="0.3">
      <c r="D159" s="2"/>
      <c r="Z159" s="6"/>
      <c r="AA159" s="6"/>
      <c r="AB159" s="6"/>
      <c r="AC159" s="6"/>
      <c r="AD159" s="6"/>
      <c r="AE159" s="6"/>
      <c r="AF159" s="6"/>
      <c r="AG159" s="6"/>
      <c r="AO159" s="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row>
    <row r="160" spans="3:76" ht="15" customHeight="1" x14ac:dyDescent="0.3">
      <c r="D160" s="2"/>
      <c r="Z160" s="6"/>
      <c r="AA160" s="6"/>
      <c r="AB160" s="6"/>
      <c r="AC160" s="6"/>
      <c r="AD160" s="6"/>
      <c r="AE160" s="6"/>
      <c r="AF160" s="6"/>
      <c r="AG160" s="6"/>
      <c r="AO160" s="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row>
    <row r="161" spans="2:76" ht="15" customHeight="1" x14ac:dyDescent="0.3">
      <c r="D161" s="2"/>
      <c r="Z161" s="6"/>
      <c r="AA161" s="6"/>
      <c r="AB161" s="6"/>
      <c r="AC161" s="6"/>
      <c r="AD161" s="6"/>
      <c r="AE161" s="6"/>
      <c r="AF161" s="6"/>
      <c r="AG161" s="6"/>
      <c r="AO161" s="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row>
    <row r="162" spans="2:76" ht="15" customHeight="1" x14ac:dyDescent="0.3">
      <c r="D162" s="2"/>
      <c r="Z162" s="6"/>
      <c r="AA162" s="6"/>
      <c r="AB162" s="6"/>
      <c r="AC162" s="6"/>
      <c r="AD162" s="6"/>
      <c r="AE162" s="6"/>
      <c r="AF162" s="6"/>
      <c r="AG162" s="6"/>
      <c r="AO162" s="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row>
    <row r="163" spans="2:76" ht="15" customHeight="1" x14ac:dyDescent="0.3">
      <c r="D163" s="2"/>
      <c r="Z163" s="6"/>
      <c r="AA163" s="6"/>
      <c r="AB163" s="6"/>
      <c r="AC163" s="6"/>
      <c r="AD163" s="6"/>
      <c r="AE163" s="6"/>
      <c r="AF163" s="6"/>
      <c r="AG163" s="6"/>
      <c r="AO163" s="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row>
    <row r="164" spans="2:76" ht="15" customHeight="1" x14ac:dyDescent="0.3">
      <c r="D164" s="2"/>
      <c r="Z164" s="6"/>
      <c r="AA164" s="6"/>
      <c r="AB164" s="6"/>
      <c r="AC164" s="6"/>
      <c r="AD164" s="6"/>
      <c r="AE164" s="6"/>
      <c r="AF164" s="6"/>
      <c r="AG164" s="6"/>
      <c r="AO164" s="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row>
    <row r="165" spans="2:76" ht="15" customHeight="1" x14ac:dyDescent="0.3">
      <c r="D165" s="2"/>
      <c r="Z165" s="6"/>
      <c r="AA165" s="6"/>
      <c r="AB165" s="6"/>
      <c r="AC165" s="6"/>
      <c r="AD165" s="6"/>
      <c r="AE165" s="6"/>
      <c r="AF165" s="6"/>
      <c r="AG165" s="6"/>
      <c r="AO165" s="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row>
    <row r="166" spans="2:76" ht="15" customHeight="1" x14ac:dyDescent="0.3">
      <c r="AO166" s="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row>
    <row r="167" spans="2:76" ht="15" customHeight="1" x14ac:dyDescent="0.3">
      <c r="B167" s="111">
        <f>Tables!$C$13</f>
        <v>45566</v>
      </c>
      <c r="C167" s="111"/>
      <c r="D167" s="111"/>
      <c r="E167" s="111"/>
      <c r="F167" s="111"/>
      <c r="G167" s="111"/>
      <c r="H167" s="111"/>
      <c r="R167" s="110" t="s">
        <v>124</v>
      </c>
      <c r="S167" s="110"/>
      <c r="T167" s="110"/>
      <c r="U167" s="110"/>
      <c r="AO167" s="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row>
    <row r="168" spans="2:76" ht="15" customHeight="1" x14ac:dyDescent="0.3">
      <c r="AL168" s="6"/>
      <c r="AM168" s="6"/>
      <c r="AN168" s="6"/>
      <c r="AO168" s="4"/>
    </row>
    <row r="169" spans="2:76" ht="15" hidden="1" customHeight="1" x14ac:dyDescent="0.3"/>
    <row r="170" spans="2:76" ht="15" hidden="1" customHeight="1" x14ac:dyDescent="0.3"/>
    <row r="171" spans="2:76" ht="15" hidden="1" customHeight="1" x14ac:dyDescent="0.3"/>
    <row r="172" spans="2:76" ht="15" hidden="1" customHeight="1" x14ac:dyDescent="0.3"/>
    <row r="173" spans="2:76" ht="15" hidden="1" customHeight="1" x14ac:dyDescent="0.3"/>
    <row r="174" spans="2:76" ht="15" hidden="1" customHeight="1" x14ac:dyDescent="0.3"/>
    <row r="175" spans="2:76" ht="15" hidden="1" customHeight="1" x14ac:dyDescent="0.3"/>
    <row r="176" spans="2:76"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sheetData>
  <sheetProtection algorithmName="SHA-512" hashValue="+lFKk3zKQqJlKS+98EX1xzcOfD2PBIQKzOyhfRqflS76oqp3DAFNJwoXsK+A6TqzrdKnor1qsI6j96JReMbApQ==" saltValue="e2SGqXW+CnFcr6wIio1PmA==" spinCount="100000" sheet="1" objects="1" scenarios="1" selectLockedCells="1"/>
  <mergeCells count="83">
    <mergeCell ref="AE123:AJ123"/>
    <mergeCell ref="F114:U114"/>
    <mergeCell ref="F115:U115"/>
    <mergeCell ref="Y129:AB129"/>
    <mergeCell ref="AG129:AJ129"/>
    <mergeCell ref="F116:U116"/>
    <mergeCell ref="AE122:AJ122"/>
    <mergeCell ref="E122:Y122"/>
    <mergeCell ref="J89:AJ91"/>
    <mergeCell ref="W95:Z95"/>
    <mergeCell ref="AB95:AH95"/>
    <mergeCell ref="B121:H121"/>
    <mergeCell ref="R121:U121"/>
    <mergeCell ref="X99:Y99"/>
    <mergeCell ref="X105:Y105"/>
    <mergeCell ref="AB105:AH105"/>
    <mergeCell ref="X107:Y107"/>
    <mergeCell ref="AB107:AH107"/>
    <mergeCell ref="X109:Y109"/>
    <mergeCell ref="F113:U113"/>
    <mergeCell ref="F130:U130"/>
    <mergeCell ref="AE15:AJ15"/>
    <mergeCell ref="AG115:AJ115"/>
    <mergeCell ref="AB109:AH109"/>
    <mergeCell ref="F117:U117"/>
    <mergeCell ref="AE18:AJ18"/>
    <mergeCell ref="E17:K17"/>
    <mergeCell ref="O17:R17"/>
    <mergeCell ref="W17:Y17"/>
    <mergeCell ref="V39:AJ39"/>
    <mergeCell ref="Y82:AB82"/>
    <mergeCell ref="Y80:AB80"/>
    <mergeCell ref="J86:AJ88"/>
    <mergeCell ref="F128:U128"/>
    <mergeCell ref="F129:U129"/>
    <mergeCell ref="F127:U127"/>
    <mergeCell ref="E148:I148"/>
    <mergeCell ref="D139:AJ140"/>
    <mergeCell ref="B167:H167"/>
    <mergeCell ref="R167:U167"/>
    <mergeCell ref="E147:V147"/>
    <mergeCell ref="AE65:AJ65"/>
    <mergeCell ref="AE64:AJ64"/>
    <mergeCell ref="R63:U63"/>
    <mergeCell ref="B63:H63"/>
    <mergeCell ref="Z150:AE150"/>
    <mergeCell ref="F131:U131"/>
    <mergeCell ref="AE131:AJ131"/>
    <mergeCell ref="E143:V143"/>
    <mergeCell ref="E144:V144"/>
    <mergeCell ref="Z144:AJ145"/>
    <mergeCell ref="Z147:AD147"/>
    <mergeCell ref="AE147:AJ147"/>
    <mergeCell ref="E145:M145"/>
    <mergeCell ref="R145:V145"/>
    <mergeCell ref="E146:M146"/>
    <mergeCell ref="R146:V146"/>
    <mergeCell ref="E19:Y19"/>
    <mergeCell ref="AE19:AJ19"/>
    <mergeCell ref="V53:AJ53"/>
    <mergeCell ref="AA43:AJ43"/>
    <mergeCell ref="E64:Y64"/>
    <mergeCell ref="F11:AJ11"/>
    <mergeCell ref="E15:Y15"/>
    <mergeCell ref="AE14:AJ14"/>
    <mergeCell ref="AE117:AJ117"/>
    <mergeCell ref="Y115:AB115"/>
    <mergeCell ref="AB99:AH99"/>
    <mergeCell ref="X101:Y101"/>
    <mergeCell ref="AB101:AH101"/>
    <mergeCell ref="X103:Y103"/>
    <mergeCell ref="AB103:AH103"/>
    <mergeCell ref="Y72:AB72"/>
    <mergeCell ref="Y74:AB74"/>
    <mergeCell ref="E16:Y16"/>
    <mergeCell ref="AE16:AJ16"/>
    <mergeCell ref="AE17:AJ17"/>
    <mergeCell ref="E18:Y18"/>
    <mergeCell ref="BG1:BW4"/>
    <mergeCell ref="AP6:BF7"/>
    <mergeCell ref="T1:AK4"/>
    <mergeCell ref="E7:X7"/>
    <mergeCell ref="AE7:AJ7"/>
  </mergeCells>
  <conditionalFormatting sqref="B137 B139">
    <cfRule type="expression" dxfId="325" priority="601">
      <formula>$AL$137=1</formula>
    </cfRule>
  </conditionalFormatting>
  <conditionalFormatting sqref="C57 R57">
    <cfRule type="expression" dxfId="324" priority="176">
      <formula>$AL$57=1</formula>
    </cfRule>
  </conditionalFormatting>
  <conditionalFormatting sqref="D97 F97">
    <cfRule type="expression" dxfId="323" priority="64">
      <formula>ISBLANK(D97)</formula>
    </cfRule>
  </conditionalFormatting>
  <conditionalFormatting sqref="D99 F99">
    <cfRule type="expression" dxfId="322" priority="31">
      <formula>ISBLANK(D99)</formula>
    </cfRule>
  </conditionalFormatting>
  <conditionalFormatting sqref="D101 F101">
    <cfRule type="expression" dxfId="321" priority="28">
      <formula>ISBLANK(D101)</formula>
    </cfRule>
  </conditionalFormatting>
  <conditionalFormatting sqref="D103 F103">
    <cfRule type="expression" dxfId="320" priority="25">
      <formula>ISBLANK(D103)</formula>
    </cfRule>
  </conditionalFormatting>
  <conditionalFormatting sqref="D105 F105">
    <cfRule type="expression" dxfId="319" priority="22">
      <formula>ISBLANK(D105)</formula>
    </cfRule>
  </conditionalFormatting>
  <conditionalFormatting sqref="D107 F107">
    <cfRule type="expression" dxfId="318" priority="19">
      <formula>ISBLANK(D107)</formula>
    </cfRule>
  </conditionalFormatting>
  <conditionalFormatting sqref="D109 F109">
    <cfRule type="expression" dxfId="317" priority="16">
      <formula>ISBLANK(D109)</formula>
    </cfRule>
  </conditionalFormatting>
  <conditionalFormatting sqref="E17">
    <cfRule type="expression" dxfId="316" priority="67">
      <formula>ISBLANK(E17)</formula>
    </cfRule>
  </conditionalFormatting>
  <conditionalFormatting sqref="E143:E144 E147:E148">
    <cfRule type="expression" dxfId="315" priority="66">
      <formula>ISBLANK(E143)</formula>
    </cfRule>
  </conditionalFormatting>
  <conditionalFormatting sqref="E145:M146 R145:V146">
    <cfRule type="expression" dxfId="314" priority="65">
      <formula>ISBLANK(E145)</formula>
    </cfRule>
  </conditionalFormatting>
  <conditionalFormatting sqref="E15:Y16 E18:Y19 AE19:AJ19">
    <cfRule type="expression" dxfId="313" priority="225">
      <formula>ISBLANK(E15)</formula>
    </cfRule>
  </conditionalFormatting>
  <conditionalFormatting sqref="E64:Y64 AE64:AJ65">
    <cfRule type="cellIs" dxfId="312" priority="170" operator="equal">
      <formula>0</formula>
    </cfRule>
  </conditionalFormatting>
  <conditionalFormatting sqref="E122:Y122 AE122:AJ123">
    <cfRule type="cellIs" dxfId="311" priority="3" operator="equal">
      <formula>0</formula>
    </cfRule>
  </conditionalFormatting>
  <conditionalFormatting sqref="F97 D97">
    <cfRule type="expression" priority="63" stopIfTrue="1">
      <formula>$AL$97=2</formula>
    </cfRule>
  </conditionalFormatting>
  <conditionalFormatting sqref="F97">
    <cfRule type="expression" dxfId="310" priority="62">
      <formula>$AM$97=2</formula>
    </cfRule>
  </conditionalFormatting>
  <conditionalFormatting sqref="F99 D99">
    <cfRule type="expression" priority="30" stopIfTrue="1">
      <formula>$AL$99=2</formula>
    </cfRule>
  </conditionalFormatting>
  <conditionalFormatting sqref="F99">
    <cfRule type="expression" dxfId="309" priority="29">
      <formula>$AM$99=2</formula>
    </cfRule>
  </conditionalFormatting>
  <conditionalFormatting sqref="F101 D101">
    <cfRule type="expression" priority="27" stopIfTrue="1">
      <formula>$AL$101=2</formula>
    </cfRule>
  </conditionalFormatting>
  <conditionalFormatting sqref="F101">
    <cfRule type="expression" dxfId="308" priority="26">
      <formula>$AM$101=2</formula>
    </cfRule>
  </conditionalFormatting>
  <conditionalFormatting sqref="F103 D103">
    <cfRule type="expression" priority="24" stopIfTrue="1">
      <formula>$AL$103=2</formula>
    </cfRule>
  </conditionalFormatting>
  <conditionalFormatting sqref="F103">
    <cfRule type="expression" dxfId="307" priority="23">
      <formula>$AM$103=2</formula>
    </cfRule>
  </conditionalFormatting>
  <conditionalFormatting sqref="F105 D105">
    <cfRule type="expression" priority="21" stopIfTrue="1">
      <formula>$AL$105=2</formula>
    </cfRule>
  </conditionalFormatting>
  <conditionalFormatting sqref="F105">
    <cfRule type="expression" dxfId="306" priority="20">
      <formula>$AM$105=2</formula>
    </cfRule>
  </conditionalFormatting>
  <conditionalFormatting sqref="F107 D107">
    <cfRule type="expression" priority="18" stopIfTrue="1">
      <formula>$AL$107=2</formula>
    </cfRule>
  </conditionalFormatting>
  <conditionalFormatting sqref="F107">
    <cfRule type="expression" dxfId="305" priority="17">
      <formula>$AM$107=2</formula>
    </cfRule>
  </conditionalFormatting>
  <conditionalFormatting sqref="F109 D109">
    <cfRule type="expression" priority="15" stopIfTrue="1">
      <formula>$AL$109=2</formula>
    </cfRule>
  </conditionalFormatting>
  <conditionalFormatting sqref="F109">
    <cfRule type="expression" dxfId="304" priority="14">
      <formula>$AM$109=2</formula>
    </cfRule>
  </conditionalFormatting>
  <conditionalFormatting sqref="F113:U115">
    <cfRule type="expression" dxfId="303" priority="1">
      <formula>ISBLANK(F113)</formula>
    </cfRule>
  </conditionalFormatting>
  <conditionalFormatting sqref="F127:U131 Y129:AB129 AG129:AJ129 AE131:AJ131">
    <cfRule type="expression" priority="172" stopIfTrue="1">
      <formula>$AM$125=2</formula>
    </cfRule>
    <cfRule type="expression" dxfId="302" priority="174">
      <formula>ISBLANK(F127)</formula>
    </cfRule>
  </conditionalFormatting>
  <conditionalFormatting sqref="G21 M21">
    <cfRule type="expression" dxfId="301" priority="222">
      <formula>ISBLANK(G21)</formula>
    </cfRule>
  </conditionalFormatting>
  <conditionalFormatting sqref="N27 P27">
    <cfRule type="expression" priority="219" stopIfTrue="1">
      <formula>$AL$27=2</formula>
    </cfRule>
    <cfRule type="expression" priority="218" stopIfTrue="1">
      <formula>$AL$25=2</formula>
    </cfRule>
    <cfRule type="expression" dxfId="300" priority="220">
      <formula>ISBLANK(N27)</formula>
    </cfRule>
  </conditionalFormatting>
  <conditionalFormatting sqref="N29 P29">
    <cfRule type="expression" priority="215" stopIfTrue="1">
      <formula>$AL$25=2</formula>
    </cfRule>
    <cfRule type="expression" dxfId="299" priority="217">
      <formula>ISBLANK(N29)</formula>
    </cfRule>
    <cfRule type="expression" priority="216" stopIfTrue="1">
      <formula>$AL$29=2</formula>
    </cfRule>
  </conditionalFormatting>
  <conditionalFormatting sqref="N31 P31">
    <cfRule type="expression" priority="142" stopIfTrue="1">
      <formula>$AL$25=2</formula>
    </cfRule>
    <cfRule type="expression" priority="143" stopIfTrue="1">
      <formula>$AL$31=2</formula>
    </cfRule>
    <cfRule type="expression" dxfId="298" priority="144">
      <formula>ISBLANK(N31)</formula>
    </cfRule>
  </conditionalFormatting>
  <conditionalFormatting sqref="N33 P33">
    <cfRule type="expression" dxfId="297" priority="534">
      <formula>$AL$33=1</formula>
    </cfRule>
    <cfRule type="expression" priority="533" stopIfTrue="1">
      <formula>$AL$33=2</formula>
    </cfRule>
    <cfRule type="expression" priority="532" stopIfTrue="1">
      <formula>$AL$25=2</formula>
    </cfRule>
  </conditionalFormatting>
  <conditionalFormatting sqref="N37 P37">
    <cfRule type="expression" priority="536" stopIfTrue="1">
      <formula>$AL$37=2</formula>
    </cfRule>
    <cfRule type="expression" priority="535" stopIfTrue="1">
      <formula>$AL$35=2</formula>
    </cfRule>
    <cfRule type="expression" dxfId="296" priority="537">
      <formula>$AL$37=1</formula>
    </cfRule>
  </conditionalFormatting>
  <conditionalFormatting sqref="N41 P41">
    <cfRule type="expression" dxfId="295" priority="549">
      <formula>$AL$41=1</formula>
    </cfRule>
    <cfRule type="expression" priority="548" stopIfTrue="1">
      <formula>$AL$41=2</formula>
    </cfRule>
    <cfRule type="expression" priority="547" stopIfTrue="1">
      <formula>$AL$39=2</formula>
    </cfRule>
  </conditionalFormatting>
  <conditionalFormatting sqref="N45 P45">
    <cfRule type="expression" dxfId="294" priority="552">
      <formula>$AL$45=1</formula>
    </cfRule>
    <cfRule type="expression" priority="551" stopIfTrue="1">
      <formula>$AL$45=2</formula>
    </cfRule>
    <cfRule type="expression" priority="550" stopIfTrue="1">
      <formula>$AL$43=2</formula>
    </cfRule>
  </conditionalFormatting>
  <conditionalFormatting sqref="N49 P49">
    <cfRule type="expression" priority="157" stopIfTrue="1">
      <formula>$AL$47=2</formula>
    </cfRule>
    <cfRule type="expression" priority="158" stopIfTrue="1">
      <formula>$AL$49=2</formula>
    </cfRule>
    <cfRule type="expression" dxfId="293" priority="159">
      <formula>ISBLANK(N49)</formula>
    </cfRule>
  </conditionalFormatting>
  <conditionalFormatting sqref="N51 P51">
    <cfRule type="expression" priority="86" stopIfTrue="1">
      <formula>$AL$47=2</formula>
    </cfRule>
    <cfRule type="expression" priority="87" stopIfTrue="1">
      <formula>$AL$51=2</formula>
    </cfRule>
    <cfRule type="expression" dxfId="292" priority="88">
      <formula>ISBLANK(N51)</formula>
    </cfRule>
  </conditionalFormatting>
  <conditionalFormatting sqref="N53 P53">
    <cfRule type="expression" priority="146" stopIfTrue="1">
      <formula>$AL$53=2</formula>
    </cfRule>
    <cfRule type="expression" dxfId="291" priority="147">
      <formula>ISBLANK(N53)</formula>
    </cfRule>
    <cfRule type="expression" priority="145" stopIfTrue="1">
      <formula>$AL$47=2</formula>
    </cfRule>
  </conditionalFormatting>
  <conditionalFormatting sqref="O17">
    <cfRule type="expression" dxfId="290" priority="68">
      <formula>ISBLANK(O17)</formula>
    </cfRule>
  </conditionalFormatting>
  <conditionalFormatting sqref="P66">
    <cfRule type="expression" dxfId="289" priority="126">
      <formula>$AL$66=1</formula>
    </cfRule>
  </conditionalFormatting>
  <conditionalFormatting sqref="T66">
    <cfRule type="expression" dxfId="288" priority="125">
      <formula>$AL$66=1</formula>
    </cfRule>
  </conditionalFormatting>
  <conditionalFormatting sqref="V39:AJ39">
    <cfRule type="expression" dxfId="287" priority="94">
      <formula>$AN$35=2</formula>
    </cfRule>
    <cfRule type="cellIs" priority="93" stopIfTrue="1" operator="greaterThan">
      <formula>0</formula>
    </cfRule>
  </conditionalFormatting>
  <conditionalFormatting sqref="V53:AJ53">
    <cfRule type="cellIs" priority="89" stopIfTrue="1" operator="greaterThan">
      <formula>0</formula>
    </cfRule>
    <cfRule type="expression" dxfId="286" priority="90">
      <formula>$AN$49=2</formula>
    </cfRule>
  </conditionalFormatting>
  <conditionalFormatting sqref="W17">
    <cfRule type="expression" dxfId="285" priority="69">
      <formula>ISBLANK(W17)</formula>
    </cfRule>
  </conditionalFormatting>
  <conditionalFormatting sqref="X99 AB99">
    <cfRule type="expression" dxfId="284" priority="49">
      <formula>$AN$99=2</formula>
    </cfRule>
    <cfRule type="cellIs" priority="48" stopIfTrue="1" operator="greaterThan">
      <formula>0</formula>
    </cfRule>
  </conditionalFormatting>
  <conditionalFormatting sqref="X101 AB101">
    <cfRule type="cellIs" priority="12" stopIfTrue="1" operator="greaterThan">
      <formula>0</formula>
    </cfRule>
    <cfRule type="expression" dxfId="283" priority="13">
      <formula>$AN$101=2</formula>
    </cfRule>
  </conditionalFormatting>
  <conditionalFormatting sqref="X103 AB103">
    <cfRule type="cellIs" priority="10" stopIfTrue="1" operator="greaterThan">
      <formula>0</formula>
    </cfRule>
    <cfRule type="expression" dxfId="282" priority="11">
      <formula>$AN$103=2</formula>
    </cfRule>
  </conditionalFormatting>
  <conditionalFormatting sqref="X105 AB105">
    <cfRule type="cellIs" priority="8" stopIfTrue="1" operator="greaterThan">
      <formula>0</formula>
    </cfRule>
    <cfRule type="expression" dxfId="281" priority="9">
      <formula>$AN$105=2</formula>
    </cfRule>
  </conditionalFormatting>
  <conditionalFormatting sqref="X107 AB107">
    <cfRule type="cellIs" priority="6" stopIfTrue="1" operator="greaterThan">
      <formula>0</formula>
    </cfRule>
    <cfRule type="expression" dxfId="280" priority="7">
      <formula>$AN$107=2</formula>
    </cfRule>
  </conditionalFormatting>
  <conditionalFormatting sqref="X109 AB109">
    <cfRule type="expression" dxfId="279" priority="5">
      <formula>$AN$109=2</formula>
    </cfRule>
    <cfRule type="cellIs" priority="4" stopIfTrue="1" operator="greaterThan">
      <formula>0</formula>
    </cfRule>
  </conditionalFormatting>
  <conditionalFormatting sqref="Y66">
    <cfRule type="expression" dxfId="278" priority="124">
      <formula>$AL$66=1</formula>
    </cfRule>
  </conditionalFormatting>
  <conditionalFormatting sqref="Y72:AB72">
    <cfRule type="cellIs" priority="183" stopIfTrue="1" operator="greaterThan">
      <formula>0</formula>
    </cfRule>
    <cfRule type="expression" dxfId="277" priority="588">
      <formula>$AL$72=2</formula>
    </cfRule>
    <cfRule type="expression" priority="587" stopIfTrue="1">
      <formula>$AL$72=1</formula>
    </cfRule>
  </conditionalFormatting>
  <conditionalFormatting sqref="Y74:AB74">
    <cfRule type="expression" dxfId="276" priority="600">
      <formula>$AL$74=2</formula>
    </cfRule>
    <cfRule type="expression" priority="594" stopIfTrue="1">
      <formula>$AL$74=1</formula>
    </cfRule>
    <cfRule type="cellIs" priority="179" stopIfTrue="1" operator="greaterThan">
      <formula>0</formula>
    </cfRule>
  </conditionalFormatting>
  <conditionalFormatting sqref="Y80:AB80">
    <cfRule type="expression" dxfId="275" priority="119">
      <formula>$AL$80=2</formula>
    </cfRule>
    <cfRule type="expression" priority="117" stopIfTrue="1">
      <formula>$AL$80=1</formula>
    </cfRule>
    <cfRule type="cellIs" priority="116" stopIfTrue="1" operator="greaterThan">
      <formula>0</formula>
    </cfRule>
  </conditionalFormatting>
  <conditionalFormatting sqref="Y82:AB82">
    <cfRule type="cellIs" priority="120" stopIfTrue="1" operator="greaterThan">
      <formula>0</formula>
    </cfRule>
    <cfRule type="expression" dxfId="274" priority="123">
      <formula>$AL$82=2</formula>
    </cfRule>
    <cfRule type="expression" priority="121" stopIfTrue="1">
      <formula>$AL$82=1</formula>
    </cfRule>
  </conditionalFormatting>
  <conditionalFormatting sqref="Y115:AB115 AG115:AJ115 F116 F117:U117 AE117:AJ117">
    <cfRule type="expression" dxfId="273" priority="175">
      <formula>ISBLANK(F115)</formula>
    </cfRule>
  </conditionalFormatting>
  <conditionalFormatting sqref="Z150:AE150">
    <cfRule type="expression" dxfId="272" priority="223">
      <formula>ISBLANK(Z150)</formula>
    </cfRule>
  </conditionalFormatting>
  <conditionalFormatting sqref="Z144:AJ145">
    <cfRule type="expression" priority="167" stopIfTrue="1">
      <formula>$AL$144=2</formula>
    </cfRule>
    <cfRule type="expression" dxfId="271" priority="168">
      <formula>ISBLANK(Z144)</formula>
    </cfRule>
  </conditionalFormatting>
  <conditionalFormatting sqref="AA43:AJ43">
    <cfRule type="cellIs" priority="91" stopIfTrue="1" operator="greaterThan">
      <formula>0</formula>
    </cfRule>
    <cfRule type="expression" dxfId="270" priority="92">
      <formula>ISBLANK(AA43)</formula>
    </cfRule>
  </conditionalFormatting>
  <conditionalFormatting sqref="AD125">
    <cfRule type="expression" dxfId="269" priority="173">
      <formula>$AM$125=1</formula>
    </cfRule>
    <cfRule type="expression" priority="169" stopIfTrue="1">
      <formula>$AL$125=2</formula>
    </cfRule>
  </conditionalFormatting>
  <conditionalFormatting sqref="AE14:AE18">
    <cfRule type="expression" dxfId="268" priority="161">
      <formula>ISBLANK(AE14)</formula>
    </cfRule>
  </conditionalFormatting>
  <conditionalFormatting sqref="AE14:AJ14">
    <cfRule type="expression" priority="160" stopIfTrue="1">
      <formula>$AL$14=0</formula>
    </cfRule>
  </conditionalFormatting>
  <conditionalFormatting sqref="AE147:AJ147">
    <cfRule type="expression" dxfId="267" priority="166">
      <formula>ISBLANK(AE147)</formula>
    </cfRule>
  </conditionalFormatting>
  <conditionalFormatting sqref="AG27 AI27">
    <cfRule type="expression" priority="213" stopIfTrue="1">
      <formula>$AM$27=2</formula>
    </cfRule>
    <cfRule type="expression" priority="212" stopIfTrue="1">
      <formula>$AM$25=2</formula>
    </cfRule>
    <cfRule type="expression" dxfId="266" priority="214">
      <formula>ISBLANK(AG27)</formula>
    </cfRule>
  </conditionalFormatting>
  <conditionalFormatting sqref="AG29 AI29">
    <cfRule type="expression" priority="210" stopIfTrue="1">
      <formula>$AM29=2</formula>
    </cfRule>
    <cfRule type="expression" priority="209" stopIfTrue="1">
      <formula>$AM$25=2</formula>
    </cfRule>
    <cfRule type="expression" dxfId="265" priority="211">
      <formula>$AM$29=1</formula>
    </cfRule>
  </conditionalFormatting>
  <conditionalFormatting sqref="AG31 AI31">
    <cfRule type="expression" priority="137" stopIfTrue="1">
      <formula>$AM$31=2</formula>
    </cfRule>
    <cfRule type="expression" dxfId="264" priority="138">
      <formula>$AM$31=1</formula>
    </cfRule>
    <cfRule type="expression" priority="136" stopIfTrue="1">
      <formula>$AM$25=2</formula>
    </cfRule>
  </conditionalFormatting>
  <conditionalFormatting sqref="AG33 AI33">
    <cfRule type="expression" priority="133" stopIfTrue="1">
      <formula>$AM$25=2</formula>
    </cfRule>
    <cfRule type="expression" priority="134" stopIfTrue="1">
      <formula>$AM$33=2</formula>
    </cfRule>
    <cfRule type="expression" dxfId="263" priority="135">
      <formula>$AM$33=1</formula>
    </cfRule>
  </conditionalFormatting>
  <conditionalFormatting sqref="AG35 AI35">
    <cfRule type="expression" priority="130" stopIfTrue="1">
      <formula>$AM$25=2</formula>
    </cfRule>
    <cfRule type="expression" priority="131" stopIfTrue="1">
      <formula>$AM$35=2</formula>
    </cfRule>
    <cfRule type="expression" dxfId="262" priority="132">
      <formula>$AM$35=1</formula>
    </cfRule>
  </conditionalFormatting>
  <conditionalFormatting sqref="AG45 AI45">
    <cfRule type="expression" dxfId="261" priority="585">
      <formula>$AM$45=1</formula>
    </cfRule>
    <cfRule type="expression" priority="586">
      <formula>$AM$45=2</formula>
    </cfRule>
  </conditionalFormatting>
  <conditionalFormatting sqref="AG47 AI47">
    <cfRule type="expression" priority="561" stopIfTrue="1">
      <formula>#REF!=2</formula>
    </cfRule>
    <cfRule type="expression" dxfId="260" priority="563">
      <formula>$AM$47=1</formula>
    </cfRule>
    <cfRule type="expression" priority="562" stopIfTrue="1">
      <formula>$AM$47=2</formula>
    </cfRule>
  </conditionalFormatting>
  <conditionalFormatting sqref="AG49 AI49">
    <cfRule type="expression" priority="579" stopIfTrue="1">
      <formula>#REF!=2</formula>
    </cfRule>
    <cfRule type="expression" priority="580" stopIfTrue="1">
      <formula>$AM$49=2</formula>
    </cfRule>
    <cfRule type="expression" dxfId="259" priority="581">
      <formula>$AM$49=1</formula>
    </cfRule>
  </conditionalFormatting>
  <pageMargins left="0.2" right="0.2" top="0.5" bottom="0.25" header="0.3" footer="0.3"/>
  <pageSetup orientation="portrait" r:id="rId1"/>
  <rowBreaks count="2" manualBreakCount="2">
    <brk id="63" max="16383" man="1"/>
    <brk id="121"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5DA0BDF-E9F3-4356-9DE2-D6812A013AA3}">
          <x14:formula1>
            <xm:f>Tables!$G$23:$G$28</xm:f>
          </x14:formula1>
          <xm:sqref>Y145</xm:sqref>
        </x14:dataValidation>
        <x14:dataValidation type="list" allowBlank="1" showInputMessage="1" showErrorMessage="1" xr:uid="{D87A4A58-D214-4173-9582-2AB97B6A2346}">
          <x14:formula1>
            <xm:f>Tables!$G$22:$G$28</xm:f>
          </x14:formula1>
          <xm:sqref>Z144:AJ145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5057-C214-4B8E-953B-7CC7B657B7B6}">
  <sheetPr codeName="Sheet2">
    <tabColor theme="8" tint="0.39997558519241921"/>
  </sheetPr>
  <dimension ref="A1:BX203"/>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4" customWidth="1"/>
    <col min="2" max="36" width="2.77734375" style="4" customWidth="1"/>
    <col min="37" max="37" width="1.77734375" style="4" customWidth="1"/>
    <col min="38" max="40" width="4.77734375" style="68" hidden="1" customWidth="1"/>
    <col min="41" max="41" width="2.77734375" style="27" customWidth="1"/>
    <col min="42" max="76" width="2.77734375" style="4" customWidth="1"/>
    <col min="77" max="16384" width="8.88671875" style="4" hidden="1"/>
  </cols>
  <sheetData>
    <row r="1" spans="1:76" ht="15" customHeight="1" x14ac:dyDescent="0.3">
      <c r="G1" s="5"/>
      <c r="H1" s="5"/>
      <c r="I1" s="5"/>
      <c r="J1" s="5"/>
      <c r="K1" s="5"/>
      <c r="L1" s="5"/>
      <c r="M1" s="5"/>
      <c r="N1" s="5"/>
      <c r="O1" s="5"/>
      <c r="P1" s="5"/>
      <c r="R1" s="11"/>
      <c r="S1" s="11"/>
      <c r="T1" s="94" t="s">
        <v>253</v>
      </c>
      <c r="U1" s="94"/>
      <c r="V1" s="94"/>
      <c r="W1" s="94"/>
      <c r="X1" s="94"/>
      <c r="Y1" s="94"/>
      <c r="Z1" s="94"/>
      <c r="AA1" s="94"/>
      <c r="AB1" s="94"/>
      <c r="AC1" s="94"/>
      <c r="AD1" s="94"/>
      <c r="AE1" s="94"/>
      <c r="AF1" s="94"/>
      <c r="AG1" s="94"/>
      <c r="AH1" s="94"/>
      <c r="AI1" s="94"/>
      <c r="AJ1" s="94"/>
      <c r="AK1" s="94"/>
      <c r="AO1" s="4"/>
      <c r="BG1" s="94" t="str">
        <f>T1</f>
        <v>Form 4B - Retention Pond
Annual Inspection Form</v>
      </c>
      <c r="BH1" s="94"/>
      <c r="BI1" s="94"/>
      <c r="BJ1" s="94"/>
      <c r="BK1" s="94"/>
      <c r="BL1" s="94"/>
      <c r="BM1" s="94"/>
      <c r="BN1" s="94"/>
      <c r="BO1" s="94"/>
      <c r="BP1" s="94"/>
      <c r="BQ1" s="94"/>
      <c r="BR1" s="94"/>
      <c r="BS1" s="94"/>
      <c r="BT1" s="94"/>
      <c r="BU1" s="94"/>
      <c r="BV1" s="94"/>
      <c r="BW1" s="94"/>
    </row>
    <row r="2" spans="1:76" ht="15" customHeight="1" x14ac:dyDescent="0.3">
      <c r="E2" s="5"/>
      <c r="F2" s="5"/>
      <c r="G2" s="5"/>
      <c r="H2" s="5"/>
      <c r="I2" s="5"/>
      <c r="J2" s="5"/>
      <c r="K2" s="5"/>
      <c r="L2" s="5"/>
      <c r="M2" s="5"/>
      <c r="N2" s="5"/>
      <c r="O2" s="5"/>
      <c r="P2" s="5"/>
      <c r="Q2" s="11"/>
      <c r="R2" s="11"/>
      <c r="S2" s="11"/>
      <c r="T2" s="94"/>
      <c r="U2" s="94"/>
      <c r="V2" s="94"/>
      <c r="W2" s="94"/>
      <c r="X2" s="94"/>
      <c r="Y2" s="94"/>
      <c r="Z2" s="94"/>
      <c r="AA2" s="94"/>
      <c r="AB2" s="94"/>
      <c r="AC2" s="94"/>
      <c r="AD2" s="94"/>
      <c r="AE2" s="94"/>
      <c r="AF2" s="94"/>
      <c r="AG2" s="94"/>
      <c r="AH2" s="94"/>
      <c r="AI2" s="94"/>
      <c r="AJ2" s="94"/>
      <c r="AK2" s="94"/>
      <c r="AO2" s="4"/>
      <c r="BG2" s="94"/>
      <c r="BH2" s="94"/>
      <c r="BI2" s="94"/>
      <c r="BJ2" s="94"/>
      <c r="BK2" s="94"/>
      <c r="BL2" s="94"/>
      <c r="BM2" s="94"/>
      <c r="BN2" s="94"/>
      <c r="BO2" s="94"/>
      <c r="BP2" s="94"/>
      <c r="BQ2" s="94"/>
      <c r="BR2" s="94"/>
      <c r="BS2" s="94"/>
      <c r="BT2" s="94"/>
      <c r="BU2" s="94"/>
      <c r="BV2" s="94"/>
      <c r="BW2" s="94"/>
    </row>
    <row r="3" spans="1:76" ht="15" customHeight="1" x14ac:dyDescent="0.3">
      <c r="E3" s="5"/>
      <c r="F3" s="5"/>
      <c r="G3" s="5"/>
      <c r="H3" s="5"/>
      <c r="I3" s="5"/>
      <c r="J3" s="5"/>
      <c r="K3" s="5"/>
      <c r="L3" s="5"/>
      <c r="M3" s="5"/>
      <c r="N3" s="5"/>
      <c r="O3" s="5"/>
      <c r="P3" s="5"/>
      <c r="Q3" s="11"/>
      <c r="R3" s="11"/>
      <c r="S3" s="11"/>
      <c r="T3" s="94"/>
      <c r="U3" s="94"/>
      <c r="V3" s="94"/>
      <c r="W3" s="94"/>
      <c r="X3" s="94"/>
      <c r="Y3" s="94"/>
      <c r="Z3" s="94"/>
      <c r="AA3" s="94"/>
      <c r="AB3" s="94"/>
      <c r="AC3" s="94"/>
      <c r="AD3" s="94"/>
      <c r="AE3" s="94"/>
      <c r="AF3" s="94"/>
      <c r="AG3" s="94"/>
      <c r="AH3" s="94"/>
      <c r="AI3" s="94"/>
      <c r="AJ3" s="94"/>
      <c r="AK3" s="94"/>
      <c r="AO3" s="4"/>
      <c r="BG3" s="94"/>
      <c r="BH3" s="94"/>
      <c r="BI3" s="94"/>
      <c r="BJ3" s="94"/>
      <c r="BK3" s="94"/>
      <c r="BL3" s="94"/>
      <c r="BM3" s="94"/>
      <c r="BN3" s="94"/>
      <c r="BO3" s="94"/>
      <c r="BP3" s="94"/>
      <c r="BQ3" s="94"/>
      <c r="BR3" s="94"/>
      <c r="BS3" s="94"/>
      <c r="BT3" s="94"/>
      <c r="BU3" s="94"/>
      <c r="BV3" s="94"/>
      <c r="BW3" s="94"/>
    </row>
    <row r="4" spans="1:76" ht="15" customHeight="1" x14ac:dyDescent="0.3">
      <c r="E4" s="5"/>
      <c r="F4" s="5"/>
      <c r="G4" s="5"/>
      <c r="H4" s="5"/>
      <c r="I4" s="5"/>
      <c r="J4" s="5"/>
      <c r="K4" s="5"/>
      <c r="L4" s="5"/>
      <c r="M4" s="5"/>
      <c r="N4" s="5"/>
      <c r="O4" s="5"/>
      <c r="P4" s="5"/>
      <c r="Q4" s="11"/>
      <c r="R4" s="11"/>
      <c r="S4" s="11"/>
      <c r="T4" s="94"/>
      <c r="U4" s="94"/>
      <c r="V4" s="94"/>
      <c r="W4" s="94"/>
      <c r="X4" s="94"/>
      <c r="Y4" s="94"/>
      <c r="Z4" s="94"/>
      <c r="AA4" s="94"/>
      <c r="AB4" s="94"/>
      <c r="AC4" s="94"/>
      <c r="AD4" s="94"/>
      <c r="AE4" s="94"/>
      <c r="AF4" s="94"/>
      <c r="AG4" s="94"/>
      <c r="AH4" s="94"/>
      <c r="AI4" s="94"/>
      <c r="AJ4" s="94"/>
      <c r="AK4" s="94"/>
      <c r="AO4" s="4"/>
      <c r="BG4" s="94"/>
      <c r="BH4" s="94"/>
      <c r="BI4" s="94"/>
      <c r="BJ4" s="94"/>
      <c r="BK4" s="94"/>
      <c r="BL4" s="94"/>
      <c r="BM4" s="94"/>
      <c r="BN4" s="94"/>
      <c r="BO4" s="94"/>
      <c r="BP4" s="94"/>
      <c r="BQ4" s="94"/>
      <c r="BR4" s="94"/>
      <c r="BS4" s="94"/>
      <c r="BT4" s="94"/>
      <c r="BU4" s="94"/>
      <c r="BV4" s="94"/>
      <c r="BW4" s="94"/>
    </row>
    <row r="5" spans="1:76" ht="4.95" customHeight="1" x14ac:dyDescent="0.3">
      <c r="E5" s="5"/>
      <c r="F5" s="5"/>
      <c r="G5" s="5"/>
      <c r="H5" s="5"/>
      <c r="I5" s="5"/>
      <c r="J5" s="5"/>
      <c r="K5" s="5"/>
      <c r="L5" s="5"/>
      <c r="M5" s="5"/>
      <c r="N5" s="5"/>
      <c r="O5" s="5"/>
      <c r="P5" s="5"/>
      <c r="Q5" s="5"/>
      <c r="R5" s="5"/>
      <c r="S5" s="5"/>
      <c r="T5" s="5"/>
      <c r="U5" s="5"/>
      <c r="V5" s="5"/>
      <c r="W5" s="5"/>
      <c r="X5" s="5"/>
      <c r="Y5" s="5"/>
      <c r="Z5" s="5"/>
      <c r="AA5" s="5"/>
      <c r="AB5" s="9"/>
      <c r="AC5" s="9"/>
      <c r="AD5" s="9"/>
      <c r="AE5" s="9"/>
      <c r="AF5" s="9"/>
      <c r="AG5" s="9"/>
      <c r="AH5" s="9"/>
      <c r="AI5" s="9"/>
      <c r="AJ5" s="9"/>
      <c r="AO5" s="4"/>
    </row>
    <row r="6" spans="1:76" ht="15" customHeight="1" x14ac:dyDescent="0.3">
      <c r="A6" s="12"/>
      <c r="B6" s="13" t="s">
        <v>56</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5"/>
      <c r="AO6" s="4"/>
      <c r="AP6" s="95" t="s">
        <v>26</v>
      </c>
      <c r="AQ6" s="95"/>
      <c r="AR6" s="95"/>
      <c r="AS6" s="95"/>
      <c r="AT6" s="95"/>
      <c r="AU6" s="95"/>
      <c r="AV6" s="95"/>
      <c r="AW6" s="95"/>
      <c r="AX6" s="95"/>
      <c r="AY6" s="95"/>
      <c r="AZ6" s="95"/>
      <c r="BA6" s="95"/>
      <c r="BB6" s="95"/>
      <c r="BC6" s="95"/>
      <c r="BD6" s="95"/>
      <c r="BE6" s="95"/>
      <c r="BF6" s="95"/>
      <c r="BG6" s="38"/>
      <c r="BH6" s="38"/>
      <c r="BI6" s="38"/>
      <c r="BJ6" s="38"/>
      <c r="BK6" s="38"/>
      <c r="BL6" s="38"/>
      <c r="BM6" s="38"/>
      <c r="BN6" s="38"/>
      <c r="BO6" s="38"/>
      <c r="BP6" s="38"/>
      <c r="BQ6" s="38"/>
      <c r="BR6" s="38"/>
      <c r="BS6" s="38"/>
      <c r="BT6" s="38"/>
      <c r="BU6" s="38"/>
      <c r="BV6" s="38"/>
      <c r="BW6" s="38"/>
      <c r="BX6" s="38"/>
    </row>
    <row r="7" spans="1:76" ht="15" customHeight="1" x14ac:dyDescent="0.3">
      <c r="A7" s="16"/>
      <c r="B7" s="17" t="s">
        <v>21</v>
      </c>
      <c r="C7" s="17"/>
      <c r="D7" s="17"/>
      <c r="E7" s="96"/>
      <c r="F7" s="96"/>
      <c r="G7" s="96"/>
      <c r="H7" s="96"/>
      <c r="I7" s="96"/>
      <c r="J7" s="96"/>
      <c r="K7" s="96"/>
      <c r="L7" s="96"/>
      <c r="M7" s="96"/>
      <c r="N7" s="96"/>
      <c r="O7" s="96"/>
      <c r="P7" s="96"/>
      <c r="Q7" s="96"/>
      <c r="R7" s="96"/>
      <c r="S7" s="96"/>
      <c r="T7" s="96"/>
      <c r="U7" s="96"/>
      <c r="V7" s="96"/>
      <c r="W7" s="96"/>
      <c r="X7" s="96"/>
      <c r="Y7" s="17"/>
      <c r="Z7" s="17"/>
      <c r="AA7" s="17"/>
      <c r="AB7" s="17"/>
      <c r="AC7" s="17"/>
      <c r="AD7" s="18" t="s">
        <v>8</v>
      </c>
      <c r="AE7" s="97"/>
      <c r="AF7" s="97"/>
      <c r="AG7" s="97"/>
      <c r="AH7" s="97"/>
      <c r="AI7" s="97"/>
      <c r="AJ7" s="97"/>
      <c r="AK7" s="19"/>
      <c r="AO7" s="4"/>
      <c r="AP7" s="95"/>
      <c r="AQ7" s="95"/>
      <c r="AR7" s="95"/>
      <c r="AS7" s="95"/>
      <c r="AT7" s="95"/>
      <c r="AU7" s="95"/>
      <c r="AV7" s="95"/>
      <c r="AW7" s="95"/>
      <c r="AX7" s="95"/>
      <c r="AY7" s="95"/>
      <c r="AZ7" s="95"/>
      <c r="BA7" s="95"/>
      <c r="BB7" s="95"/>
      <c r="BC7" s="95"/>
      <c r="BD7" s="95"/>
      <c r="BE7" s="95"/>
      <c r="BF7" s="95"/>
    </row>
    <row r="8" spans="1:76" ht="4.95" customHeight="1" x14ac:dyDescent="0.3">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8"/>
      <c r="AG8" s="26"/>
      <c r="AH8" s="26"/>
      <c r="AI8" s="26"/>
      <c r="AJ8" s="26"/>
      <c r="AK8" s="19"/>
      <c r="AO8" s="4"/>
    </row>
    <row r="9" spans="1:76" ht="15" customHeight="1" x14ac:dyDescent="0.3">
      <c r="A9" s="16"/>
      <c r="B9" s="17" t="s">
        <v>9</v>
      </c>
      <c r="C9" s="17"/>
      <c r="D9" s="17"/>
      <c r="E9" s="17"/>
      <c r="F9" s="17"/>
      <c r="G9" s="54"/>
      <c r="H9" s="17" t="s">
        <v>61</v>
      </c>
      <c r="I9" s="17"/>
      <c r="J9" s="17"/>
      <c r="K9" s="17"/>
      <c r="L9" s="17"/>
      <c r="M9" s="54"/>
      <c r="N9" s="17" t="s">
        <v>62</v>
      </c>
      <c r="O9" s="17"/>
      <c r="P9" s="17"/>
      <c r="Q9" s="17"/>
      <c r="R9" s="17"/>
      <c r="S9" s="17"/>
      <c r="T9" s="17"/>
      <c r="U9" s="17"/>
      <c r="V9" s="17"/>
      <c r="W9" s="54"/>
      <c r="X9" s="17" t="s">
        <v>63</v>
      </c>
      <c r="Y9" s="17"/>
      <c r="Z9" s="17"/>
      <c r="AA9" s="17"/>
      <c r="AB9" s="17"/>
      <c r="AC9" s="54"/>
      <c r="AD9" s="17" t="s">
        <v>64</v>
      </c>
      <c r="AE9" s="17"/>
      <c r="AF9" s="17"/>
      <c r="AG9" s="17"/>
      <c r="AH9" s="17"/>
      <c r="AI9" s="17"/>
      <c r="AJ9" s="17"/>
      <c r="AK9" s="19"/>
      <c r="AO9" s="4"/>
      <c r="AP9" s="10" t="s">
        <v>154</v>
      </c>
      <c r="AR9" s="10"/>
      <c r="AS9" s="10"/>
      <c r="AT9" s="10"/>
      <c r="AU9" s="10"/>
      <c r="AV9"/>
      <c r="AW9"/>
      <c r="AX9"/>
      <c r="AY9"/>
      <c r="AZ9"/>
      <c r="BA9"/>
      <c r="BB9"/>
      <c r="BC9"/>
      <c r="BD9"/>
      <c r="BE9"/>
      <c r="BF9"/>
      <c r="BG9"/>
      <c r="BH9"/>
      <c r="BI9"/>
      <c r="BJ9"/>
      <c r="BK9"/>
      <c r="BL9"/>
      <c r="BM9"/>
      <c r="BN9"/>
      <c r="BO9"/>
      <c r="BP9"/>
      <c r="BQ9"/>
      <c r="BR9"/>
      <c r="BS9"/>
      <c r="BT9"/>
      <c r="BU9"/>
      <c r="BV9"/>
      <c r="BW9"/>
      <c r="BX9"/>
    </row>
    <row r="10" spans="1:76" ht="4.95" customHeight="1" x14ac:dyDescent="0.3">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9"/>
      <c r="AO10" s="4"/>
      <c r="AP10" s="29"/>
      <c r="AQ10" s="10"/>
      <c r="AR10" s="10"/>
      <c r="AS10" s="10"/>
      <c r="AT10" s="10"/>
      <c r="AU10" s="10"/>
      <c r="AV10"/>
      <c r="AW10"/>
      <c r="AX10"/>
      <c r="AY10"/>
      <c r="AZ10"/>
      <c r="BA10"/>
      <c r="BB10"/>
      <c r="BC10"/>
      <c r="BD10"/>
      <c r="BE10"/>
      <c r="BF10"/>
      <c r="BG10"/>
      <c r="BH10"/>
      <c r="BI10"/>
      <c r="BJ10"/>
      <c r="BK10"/>
      <c r="BL10"/>
      <c r="BM10"/>
      <c r="BN10"/>
      <c r="BO10"/>
      <c r="BP10"/>
      <c r="BQ10"/>
      <c r="BR10"/>
      <c r="BS10"/>
      <c r="BT10"/>
      <c r="BU10"/>
      <c r="BV10"/>
      <c r="BW10"/>
      <c r="BX10"/>
    </row>
    <row r="11" spans="1:76" ht="15" customHeight="1" x14ac:dyDescent="0.3">
      <c r="A11" s="16"/>
      <c r="B11" s="17" t="s">
        <v>10</v>
      </c>
      <c r="C11" s="17"/>
      <c r="D11" s="17"/>
      <c r="E11" s="17"/>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9"/>
      <c r="AO11" s="4"/>
      <c r="AP11" s="29">
        <v>1</v>
      </c>
      <c r="AQ11" s="10" t="s">
        <v>254</v>
      </c>
      <c r="AS11" s="64"/>
      <c r="AT11" s="64"/>
      <c r="AU11" s="64"/>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76" ht="4.95" customHeight="1" x14ac:dyDescent="0.3">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2"/>
      <c r="AO12" s="4"/>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row>
    <row r="13" spans="1:76" ht="4.95" customHeight="1" x14ac:dyDescent="0.3">
      <c r="AO13" s="4"/>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row>
    <row r="14" spans="1:76" ht="15" customHeight="1" x14ac:dyDescent="0.3">
      <c r="B14" s="1" t="s">
        <v>85</v>
      </c>
      <c r="C14" s="1"/>
      <c r="D14" s="1"/>
      <c r="AD14" s="2" t="str">
        <f>IF(Tables!C25=0,"",Tables!C25&amp;": ")</f>
        <v xml:space="preserve">ENG No.: </v>
      </c>
      <c r="AE14" s="99"/>
      <c r="AF14" s="99"/>
      <c r="AG14" s="99"/>
      <c r="AH14" s="99"/>
      <c r="AI14" s="99"/>
      <c r="AJ14" s="99"/>
      <c r="AL14" s="71">
        <f>LEN(AD14)</f>
        <v>9</v>
      </c>
      <c r="AO14" s="4"/>
      <c r="AQ14" s="64" t="s">
        <v>51</v>
      </c>
      <c r="AR14" s="4" t="s">
        <v>255</v>
      </c>
      <c r="AS14" s="64"/>
      <c r="AT14" s="64"/>
      <c r="AU14" s="64"/>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76" ht="14.55" customHeight="1" x14ac:dyDescent="0.3">
      <c r="D15" s="2" t="s">
        <v>67</v>
      </c>
      <c r="E15" s="139"/>
      <c r="F15" s="139"/>
      <c r="G15" s="139"/>
      <c r="H15" s="139"/>
      <c r="I15" s="139"/>
      <c r="J15" s="139"/>
      <c r="K15" s="139"/>
      <c r="L15" s="139"/>
      <c r="M15" s="139"/>
      <c r="N15" s="139"/>
      <c r="O15" s="139"/>
      <c r="P15" s="139"/>
      <c r="Q15" s="139"/>
      <c r="R15" s="139"/>
      <c r="S15" s="139"/>
      <c r="T15" s="139"/>
      <c r="U15" s="139"/>
      <c r="V15" s="139"/>
      <c r="W15" s="139"/>
      <c r="X15" s="139"/>
      <c r="Y15" s="139"/>
      <c r="AD15" s="2" t="s">
        <v>86</v>
      </c>
      <c r="AE15" s="140"/>
      <c r="AF15" s="140"/>
      <c r="AG15" s="140"/>
      <c r="AH15" s="140"/>
      <c r="AI15" s="140"/>
      <c r="AJ15" s="140"/>
      <c r="AO15" s="4"/>
      <c r="AP15" s="29"/>
      <c r="AQ15" s="64" t="s">
        <v>51</v>
      </c>
      <c r="AR15" s="58" t="s">
        <v>171</v>
      </c>
      <c r="AS15" s="58"/>
      <c r="AT15" s="58"/>
      <c r="AU15" s="58"/>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row>
    <row r="16" spans="1:76" ht="14.55" customHeight="1" x14ac:dyDescent="0.3">
      <c r="D16" s="2" t="s">
        <v>68</v>
      </c>
      <c r="E16" s="141"/>
      <c r="F16" s="141"/>
      <c r="G16" s="141"/>
      <c r="H16" s="141"/>
      <c r="I16" s="141"/>
      <c r="J16" s="141"/>
      <c r="K16" s="141"/>
      <c r="L16" s="141"/>
      <c r="M16" s="141"/>
      <c r="N16" s="141"/>
      <c r="O16" s="141"/>
      <c r="P16" s="141"/>
      <c r="Q16" s="141"/>
      <c r="R16" s="141"/>
      <c r="S16" s="141"/>
      <c r="T16" s="141"/>
      <c r="U16" s="141"/>
      <c r="V16" s="141"/>
      <c r="W16" s="141"/>
      <c r="X16" s="141"/>
      <c r="Y16" s="141"/>
      <c r="AB16" s="2"/>
      <c r="AD16" s="2" t="s">
        <v>87</v>
      </c>
      <c r="AE16" s="142"/>
      <c r="AF16" s="142"/>
      <c r="AG16" s="142"/>
      <c r="AH16" s="142"/>
      <c r="AI16" s="142"/>
      <c r="AJ16" s="142"/>
      <c r="AO16" s="4"/>
      <c r="AQ16" s="64" t="s">
        <v>51</v>
      </c>
      <c r="AR16" s="58" t="s">
        <v>170</v>
      </c>
      <c r="AS16" s="58"/>
      <c r="AT16" s="58"/>
      <c r="AU16" s="58"/>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row>
    <row r="17" spans="2:76" ht="14.55" customHeight="1" x14ac:dyDescent="0.3">
      <c r="C17" s="25"/>
      <c r="D17" s="2" t="s">
        <v>175</v>
      </c>
      <c r="E17" s="141"/>
      <c r="F17" s="141"/>
      <c r="G17" s="141"/>
      <c r="H17" s="141"/>
      <c r="I17" s="141"/>
      <c r="J17" s="141"/>
      <c r="K17" s="141"/>
      <c r="L17" s="86"/>
      <c r="M17" s="41"/>
      <c r="N17" s="77" t="s">
        <v>71</v>
      </c>
      <c r="O17" s="103"/>
      <c r="P17" s="103"/>
      <c r="Q17" s="103"/>
      <c r="R17" s="103"/>
      <c r="S17" s="86"/>
      <c r="T17" s="41"/>
      <c r="U17" s="41"/>
      <c r="V17" s="77" t="s">
        <v>72</v>
      </c>
      <c r="W17" s="142"/>
      <c r="X17" s="142"/>
      <c r="Y17" s="142"/>
      <c r="Z17" s="25"/>
      <c r="AA17" s="25"/>
      <c r="AC17" s="25"/>
      <c r="AD17" s="2" t="s">
        <v>88</v>
      </c>
      <c r="AE17" s="143"/>
      <c r="AF17" s="143"/>
      <c r="AG17" s="143"/>
      <c r="AH17" s="143"/>
      <c r="AI17" s="143"/>
      <c r="AJ17" s="143"/>
      <c r="AO17" s="4"/>
      <c r="AP17" s="29">
        <f>AP11+1</f>
        <v>2</v>
      </c>
      <c r="AQ17" s="58" t="s">
        <v>256</v>
      </c>
      <c r="AR17" s="58"/>
      <c r="AS17" s="64"/>
      <c r="AT17" s="64"/>
      <c r="AU17" s="64"/>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2:76" ht="14.55" customHeight="1" x14ac:dyDescent="0.3">
      <c r="C18" s="25"/>
      <c r="D18" s="2" t="s">
        <v>90</v>
      </c>
      <c r="E18" s="141"/>
      <c r="F18" s="141"/>
      <c r="G18" s="141"/>
      <c r="H18" s="141"/>
      <c r="I18" s="141"/>
      <c r="J18" s="141"/>
      <c r="K18" s="139"/>
      <c r="L18" s="139"/>
      <c r="M18" s="139"/>
      <c r="N18" s="139"/>
      <c r="O18" s="141"/>
      <c r="P18" s="141"/>
      <c r="Q18" s="141"/>
      <c r="R18" s="139"/>
      <c r="S18" s="139"/>
      <c r="T18" s="139"/>
      <c r="U18" s="139"/>
      <c r="V18" s="139"/>
      <c r="W18" s="141"/>
      <c r="X18" s="141"/>
      <c r="Y18" s="141"/>
      <c r="Z18" s="25"/>
      <c r="AA18" s="25"/>
      <c r="AC18" s="25"/>
      <c r="AD18" s="2" t="s">
        <v>89</v>
      </c>
      <c r="AE18" s="144"/>
      <c r="AF18" s="144"/>
      <c r="AG18" s="144"/>
      <c r="AH18" s="144"/>
      <c r="AI18" s="144"/>
      <c r="AJ18" s="144"/>
      <c r="AO18" s="4"/>
      <c r="AP18" s="29">
        <f>AP17+1</f>
        <v>3</v>
      </c>
      <c r="AQ18" s="58" t="s">
        <v>46</v>
      </c>
      <c r="AR18" s="58"/>
      <c r="AS18" s="64"/>
      <c r="AT18" s="64"/>
      <c r="AU18" s="64"/>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2:76" ht="14.55" customHeight="1" x14ac:dyDescent="0.3">
      <c r="C19" s="25"/>
      <c r="D19" s="2" t="s">
        <v>69</v>
      </c>
      <c r="E19" s="145"/>
      <c r="F19" s="103"/>
      <c r="G19" s="103"/>
      <c r="H19" s="103"/>
      <c r="I19" s="103"/>
      <c r="J19" s="103"/>
      <c r="K19" s="103"/>
      <c r="L19" s="103"/>
      <c r="M19" s="103"/>
      <c r="N19" s="103"/>
      <c r="O19" s="103"/>
      <c r="P19" s="103"/>
      <c r="Q19" s="103"/>
      <c r="R19" s="103"/>
      <c r="S19" s="103"/>
      <c r="T19" s="103"/>
      <c r="U19" s="103"/>
      <c r="V19" s="103"/>
      <c r="W19" s="103"/>
      <c r="X19" s="103"/>
      <c r="Y19" s="103"/>
      <c r="Z19" s="25"/>
      <c r="AA19" s="25"/>
      <c r="AC19" s="25"/>
      <c r="AD19" s="2" t="s">
        <v>73</v>
      </c>
      <c r="AE19" s="146"/>
      <c r="AF19" s="146"/>
      <c r="AG19" s="146"/>
      <c r="AH19" s="146"/>
      <c r="AI19" s="146"/>
      <c r="AJ19" s="146"/>
      <c r="AO19" s="4"/>
      <c r="AP19" s="29"/>
      <c r="AQ19" s="64" t="s">
        <v>51</v>
      </c>
      <c r="AR19" s="58" t="s">
        <v>39</v>
      </c>
      <c r="AS19" s="29"/>
      <c r="AT19" s="29"/>
      <c r="AU19" s="29"/>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row>
    <row r="20" spans="2:76" ht="4.95" customHeight="1" x14ac:dyDescent="0.3">
      <c r="AO20" s="4"/>
      <c r="AP20" s="29"/>
      <c r="AQ20" s="29"/>
      <c r="AR20" s="29"/>
      <c r="AS20" s="29"/>
      <c r="AT20" s="29"/>
      <c r="AU20" s="29"/>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2:76" ht="14.55" customHeight="1" x14ac:dyDescent="0.3">
      <c r="B21" s="4" t="s">
        <v>58</v>
      </c>
      <c r="C21" s="2"/>
      <c r="D21" s="2"/>
      <c r="G21" s="87"/>
      <c r="H21" s="4" t="s">
        <v>83</v>
      </c>
      <c r="M21" s="87"/>
      <c r="N21" s="4" t="s">
        <v>84</v>
      </c>
      <c r="AO21" s="4"/>
      <c r="AP21" s="29"/>
      <c r="AQ21" s="64" t="s">
        <v>51</v>
      </c>
      <c r="AR21" s="58" t="s">
        <v>91</v>
      </c>
      <c r="AS21" s="65"/>
      <c r="AT21" s="65"/>
      <c r="AU21" s="65"/>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row>
    <row r="22" spans="2:76" ht="4.95" customHeight="1" x14ac:dyDescent="0.3">
      <c r="AO22" s="4"/>
      <c r="AP22" s="29"/>
      <c r="AQ22" s="29"/>
      <c r="AR22" s="29"/>
      <c r="AS22" s="29"/>
      <c r="AT22" s="29"/>
      <c r="AU22" s="29"/>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row>
    <row r="23" spans="2:76" ht="15" customHeight="1" x14ac:dyDescent="0.3">
      <c r="B23" s="1" t="s">
        <v>92</v>
      </c>
      <c r="C23" s="2"/>
      <c r="D23" s="2"/>
      <c r="AO23" s="4"/>
      <c r="AP23" s="29">
        <f>AP18+1</f>
        <v>4</v>
      </c>
      <c r="AQ23" s="65" t="str">
        <f>"Form 4B - Retention Pond Annual Inspection Form shall be submitted to the "&amp;Tables!C23&amp;" on an annual basis"</f>
        <v>Form 4B - Retention Pond Annual Inspection Form shall be submitted to the City on an annual basis</v>
      </c>
      <c r="AR23" s="29"/>
      <c r="AS23" s="29"/>
      <c r="AT23" s="29"/>
      <c r="AU23" s="29"/>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row>
    <row r="24" spans="2:76" ht="15" customHeight="1" x14ac:dyDescent="0.3">
      <c r="L24" s="69" t="s">
        <v>93</v>
      </c>
      <c r="M24" s="69"/>
      <c r="N24" s="69" t="s">
        <v>94</v>
      </c>
      <c r="O24" s="69"/>
      <c r="P24" s="69" t="s">
        <v>75</v>
      </c>
      <c r="AE24" s="4" t="s">
        <v>93</v>
      </c>
      <c r="AG24" s="69" t="s">
        <v>94</v>
      </c>
      <c r="AH24" s="69"/>
      <c r="AI24" s="69" t="s">
        <v>75</v>
      </c>
      <c r="AO24" s="4"/>
      <c r="AP24" s="29"/>
      <c r="AQ24" s="65" t="str">
        <f>"by "&amp;Tables!C27&amp;" of each year."</f>
        <v>by 30 Septbember of each year.</v>
      </c>
      <c r="AR24" s="58"/>
      <c r="AS24" s="58"/>
      <c r="AT24" s="58"/>
      <c r="AU24" s="58"/>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row>
    <row r="25" spans="2:76" ht="14.55" customHeight="1" x14ac:dyDescent="0.3">
      <c r="B25" s="74">
        <v>1</v>
      </c>
      <c r="C25" s="69" t="s">
        <v>191</v>
      </c>
      <c r="L25" s="28"/>
      <c r="T25" s="74">
        <v>6</v>
      </c>
      <c r="U25" s="69" t="s">
        <v>257</v>
      </c>
      <c r="AE25" s="28"/>
      <c r="AL25" s="71">
        <f>IF(ISBLANK(L25),1,2)</f>
        <v>1</v>
      </c>
      <c r="AM25" s="71">
        <f>IF(ISBLANK(AE25),1,2)</f>
        <v>1</v>
      </c>
      <c r="AO25" s="4"/>
      <c r="AP25" s="29">
        <f>AP23+1</f>
        <v>5</v>
      </c>
      <c r="AQ25" s="58" t="s">
        <v>258</v>
      </c>
      <c r="AS25" s="29"/>
      <c r="AT25" s="29"/>
      <c r="AU25" s="29"/>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row>
    <row r="26" spans="2:76" ht="4.95" customHeight="1" x14ac:dyDescent="0.3">
      <c r="B26" s="29"/>
      <c r="T26" s="29"/>
      <c r="AO26" s="4"/>
      <c r="AS26" s="29"/>
      <c r="AT26" s="29"/>
      <c r="AU26" s="29"/>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row>
    <row r="27" spans="2:76" ht="14.55" customHeight="1" x14ac:dyDescent="0.3">
      <c r="B27" s="29"/>
      <c r="C27" s="6" t="s">
        <v>37</v>
      </c>
      <c r="D27" s="4" t="s">
        <v>192</v>
      </c>
      <c r="N27" s="28"/>
      <c r="P27" s="28"/>
      <c r="T27" s="29"/>
      <c r="U27" s="6" t="s">
        <v>37</v>
      </c>
      <c r="V27" s="4" t="s">
        <v>100</v>
      </c>
      <c r="AG27" s="28"/>
      <c r="AI27" s="28"/>
      <c r="AL27" s="71">
        <f>IF(AND(ISBLANK(N27),ISBLANK(P27)),1,2)</f>
        <v>1</v>
      </c>
      <c r="AM27" s="71">
        <f>IF(AND(ISBLANK(AG27),ISBLANK(AI27)),1,2)</f>
        <v>1</v>
      </c>
      <c r="AO27" s="4"/>
      <c r="AP27" s="29"/>
      <c r="AQ27" s="58" t="s">
        <v>259</v>
      </c>
      <c r="AR27" s="29"/>
      <c r="AS27" s="29"/>
      <c r="AT27" s="29"/>
      <c r="AU27" s="29"/>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row>
    <row r="28" spans="2:76" ht="4.95" customHeight="1" x14ac:dyDescent="0.3">
      <c r="B28" s="29"/>
      <c r="C28" s="6"/>
      <c r="T28" s="29"/>
      <c r="U28" s="6"/>
      <c r="AO28" s="4"/>
      <c r="AP28" s="29"/>
      <c r="AQ28" s="29"/>
      <c r="AR28" s="29"/>
      <c r="AS28" s="29"/>
      <c r="AT28" s="29"/>
      <c r="AU28" s="29"/>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row>
    <row r="29" spans="2:76" ht="14.55" customHeight="1" x14ac:dyDescent="0.3">
      <c r="B29" s="29"/>
      <c r="C29" s="6" t="s">
        <v>38</v>
      </c>
      <c r="D29" s="4" t="s">
        <v>207</v>
      </c>
      <c r="N29" s="28"/>
      <c r="P29" s="28"/>
      <c r="T29" s="29"/>
      <c r="U29" s="6" t="s">
        <v>38</v>
      </c>
      <c r="V29" s="4" t="s">
        <v>260</v>
      </c>
      <c r="AG29" s="28"/>
      <c r="AI29" s="28"/>
      <c r="AL29" s="71">
        <f>IF(AND(ISBLANK(N29),ISBLANK(P29)),1,2)</f>
        <v>1</v>
      </c>
      <c r="AM29" s="71">
        <f>IF(AND(ISBLANK(AG29),ISBLANK(AI29)),1,2)</f>
        <v>1</v>
      </c>
      <c r="AO29" s="4"/>
      <c r="AP29" s="29"/>
      <c r="AQ29" s="58" t="s">
        <v>261</v>
      </c>
      <c r="AR29" s="29"/>
      <c r="AS29" s="29"/>
      <c r="AT29" s="58"/>
      <c r="AU29" s="58"/>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row>
    <row r="30" spans="2:76" ht="4.95" customHeight="1" x14ac:dyDescent="0.3">
      <c r="B30" s="29"/>
      <c r="C30" s="6"/>
      <c r="T30" s="29"/>
      <c r="U30" s="6"/>
      <c r="AO30" s="4"/>
      <c r="AP30" s="29"/>
      <c r="AQ30" s="29"/>
      <c r="AR30" s="29"/>
      <c r="AS30" s="29"/>
      <c r="AT30" s="58"/>
      <c r="AU30" s="58"/>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row>
    <row r="31" spans="2:76" ht="15" customHeight="1" x14ac:dyDescent="0.3">
      <c r="B31" s="29"/>
      <c r="C31" s="6" t="s">
        <v>48</v>
      </c>
      <c r="D31" s="4" t="s">
        <v>96</v>
      </c>
      <c r="N31" s="28"/>
      <c r="P31" s="28"/>
      <c r="T31" s="29"/>
      <c r="U31" s="6" t="s">
        <v>48</v>
      </c>
      <c r="V31" s="4" t="s">
        <v>192</v>
      </c>
      <c r="AG31" s="28"/>
      <c r="AI31" s="28"/>
      <c r="AL31" s="71">
        <f>IF(AND(ISBLANK(N31),ISBLANK(P31)),1,2)</f>
        <v>1</v>
      </c>
      <c r="AM31" s="71">
        <f>IF(AND(ISBLANK(AG31),ISBLANK(AI31)),1,2)</f>
        <v>1</v>
      </c>
      <c r="AO31" s="4"/>
      <c r="AP31" s="29">
        <f>AP25+1</f>
        <v>6</v>
      </c>
      <c r="AQ31" s="58" t="s">
        <v>160</v>
      </c>
      <c r="AR31" s="58"/>
      <c r="AS31" s="29"/>
      <c r="AT31" s="58"/>
      <c r="AU31" s="58"/>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row>
    <row r="32" spans="2:76" ht="4.95" customHeight="1" x14ac:dyDescent="0.3">
      <c r="B32" s="29"/>
      <c r="C32" s="6"/>
      <c r="T32" s="29"/>
      <c r="U32" s="6"/>
      <c r="AO32" s="4"/>
      <c r="AP32" s="29"/>
      <c r="AQ32" s="58"/>
      <c r="AR32" s="58"/>
      <c r="AS32" s="29"/>
      <c r="AT32" s="58"/>
      <c r="AU32" s="58"/>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row>
    <row r="33" spans="2:76" ht="15" customHeight="1" x14ac:dyDescent="0.3">
      <c r="B33" s="74">
        <v>2</v>
      </c>
      <c r="C33" s="69" t="s">
        <v>97</v>
      </c>
      <c r="L33" s="28"/>
      <c r="T33" s="29"/>
      <c r="U33" s="6" t="s">
        <v>49</v>
      </c>
      <c r="V33" s="4" t="s">
        <v>193</v>
      </c>
      <c r="AG33" s="28"/>
      <c r="AI33" s="28"/>
      <c r="AL33" s="71">
        <f>IF(ISBLANK(L33),1,2)</f>
        <v>1</v>
      </c>
      <c r="AM33" s="71">
        <f>IF(AND(ISBLANK(AG33),ISBLANK(AI33)),1,2)</f>
        <v>1</v>
      </c>
      <c r="AO33" s="4"/>
      <c r="AP33" s="29"/>
      <c r="AQ33" s="64" t="s">
        <v>51</v>
      </c>
      <c r="AR33" s="58" t="s">
        <v>161</v>
      </c>
      <c r="AS33" s="29"/>
      <c r="AT33" s="58"/>
      <c r="AU33" s="58"/>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row>
    <row r="34" spans="2:76" ht="4.95" customHeight="1" x14ac:dyDescent="0.3">
      <c r="B34" s="29"/>
      <c r="C34" s="6"/>
      <c r="T34" s="29"/>
      <c r="U34" s="6"/>
      <c r="AO34" s="4"/>
      <c r="AP34" s="29"/>
      <c r="AQ34" s="29"/>
      <c r="AS34" s="29"/>
      <c r="AT34" s="58"/>
      <c r="AU34" s="58"/>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row>
    <row r="35" spans="2:76" ht="15" customHeight="1" x14ac:dyDescent="0.3">
      <c r="B35" s="29"/>
      <c r="C35" s="6" t="s">
        <v>37</v>
      </c>
      <c r="D35" s="4" t="s">
        <v>96</v>
      </c>
      <c r="N35" s="28"/>
      <c r="P35" s="28"/>
      <c r="T35" s="29"/>
      <c r="U35" s="6" t="s">
        <v>47</v>
      </c>
      <c r="V35" s="4" t="s">
        <v>262</v>
      </c>
      <c r="AG35" s="28"/>
      <c r="AI35" s="28"/>
      <c r="AL35" s="71">
        <f>IF(AND(ISBLANK(N35),ISBLANK(P35)),1,2)</f>
        <v>1</v>
      </c>
      <c r="AM35" s="71">
        <f>IF(AND(ISBLANK(AG35),ISBLANK(AI35)),1,2)</f>
        <v>1</v>
      </c>
      <c r="AO35" s="4"/>
      <c r="AP35" s="29"/>
      <c r="AQ35" s="64" t="s">
        <v>51</v>
      </c>
      <c r="AR35" s="4" t="s">
        <v>162</v>
      </c>
      <c r="AS35" s="29"/>
      <c r="AT35" s="58"/>
      <c r="AU35" s="58"/>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row>
    <row r="36" spans="2:76" ht="4.95" customHeight="1" x14ac:dyDescent="0.3">
      <c r="B36" s="29"/>
      <c r="C36" s="6"/>
      <c r="T36" s="29"/>
      <c r="U36" s="6"/>
      <c r="AO36" s="4"/>
      <c r="AP36" s="29"/>
      <c r="AQ36" s="29"/>
      <c r="AS36" s="29"/>
      <c r="AT36" s="58"/>
      <c r="AU36" s="58"/>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row>
    <row r="37" spans="2:76" ht="15" customHeight="1" x14ac:dyDescent="0.3">
      <c r="B37" s="74">
        <v>3</v>
      </c>
      <c r="C37" s="69" t="s">
        <v>98</v>
      </c>
      <c r="L37" s="28"/>
      <c r="T37" s="29"/>
      <c r="U37" s="6" t="s">
        <v>50</v>
      </c>
      <c r="V37" s="4" t="s">
        <v>167</v>
      </c>
      <c r="AG37" s="28"/>
      <c r="AI37" s="28"/>
      <c r="AL37" s="71">
        <f>IF(ISBLANK(L37),1,2)</f>
        <v>1</v>
      </c>
      <c r="AM37" s="71">
        <f>IF(AND(ISBLANK(AG37),ISBLANK(AI37)),1,2)</f>
        <v>1</v>
      </c>
      <c r="AN37" s="71">
        <f>IF(ISBLANK(AG37),1,2)</f>
        <v>1</v>
      </c>
      <c r="AO37" s="4"/>
      <c r="AP37" s="29"/>
      <c r="AQ37" s="64" t="s">
        <v>51</v>
      </c>
      <c r="AR37" s="4" t="s">
        <v>163</v>
      </c>
      <c r="AS37" s="29"/>
      <c r="AT37" s="58"/>
      <c r="AU37" s="58"/>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row>
    <row r="38" spans="2:76" ht="4.95" customHeight="1" x14ac:dyDescent="0.3">
      <c r="B38" s="29"/>
      <c r="C38" s="6"/>
      <c r="T38" s="29"/>
      <c r="U38" s="6"/>
      <c r="AO38" s="4"/>
      <c r="AP38" s="29"/>
      <c r="AQ38" s="29"/>
      <c r="AS38" s="29"/>
      <c r="AT38" s="58"/>
      <c r="AU38" s="58"/>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row>
    <row r="39" spans="2:76" ht="15" customHeight="1" x14ac:dyDescent="0.3">
      <c r="B39" s="29"/>
      <c r="C39" s="6" t="s">
        <v>37</v>
      </c>
      <c r="D39" s="4" t="s">
        <v>96</v>
      </c>
      <c r="N39" s="28"/>
      <c r="P39" s="28"/>
      <c r="T39" s="29"/>
      <c r="U39" s="6" t="s">
        <v>217</v>
      </c>
      <c r="V39" s="4" t="s">
        <v>196</v>
      </c>
      <c r="AL39" s="71">
        <f>IF(AND(ISBLANK(N39),ISBLANK(P39)),1,2)</f>
        <v>1</v>
      </c>
      <c r="AO39" s="4"/>
      <c r="AP39" s="29"/>
      <c r="AQ39" s="64" t="s">
        <v>51</v>
      </c>
      <c r="AR39" s="4" t="s">
        <v>164</v>
      </c>
      <c r="AS39" s="29"/>
      <c r="AT39" s="58"/>
      <c r="AU39" s="58"/>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row>
    <row r="40" spans="2:76" ht="4.95" customHeight="1" x14ac:dyDescent="0.3">
      <c r="B40" s="29"/>
      <c r="C40" s="6"/>
      <c r="T40" s="29"/>
      <c r="U40" s="6"/>
      <c r="AO40" s="4"/>
      <c r="AP40" s="29"/>
      <c r="AQ40" s="29"/>
      <c r="AS40" s="29"/>
      <c r="AT40" s="58"/>
      <c r="AU40" s="58"/>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row>
    <row r="41" spans="2:76" ht="15" customHeight="1" x14ac:dyDescent="0.3">
      <c r="B41" s="74">
        <v>4</v>
      </c>
      <c r="C41" s="69" t="s">
        <v>95</v>
      </c>
      <c r="L41" s="28"/>
      <c r="V41" s="98"/>
      <c r="W41" s="98"/>
      <c r="X41" s="98"/>
      <c r="Y41" s="98"/>
      <c r="Z41" s="98"/>
      <c r="AA41" s="98"/>
      <c r="AB41" s="98"/>
      <c r="AC41" s="98"/>
      <c r="AD41" s="98"/>
      <c r="AE41" s="98"/>
      <c r="AF41" s="98"/>
      <c r="AG41" s="98"/>
      <c r="AH41" s="98"/>
      <c r="AI41" s="98"/>
      <c r="AJ41" s="98"/>
      <c r="AL41" s="71">
        <f>IF(ISBLANK(L41),1,2)</f>
        <v>1</v>
      </c>
      <c r="AO41" s="4"/>
      <c r="AP41" s="29"/>
      <c r="AQ41" s="64" t="s">
        <v>51</v>
      </c>
      <c r="AR41" s="4" t="s">
        <v>165</v>
      </c>
      <c r="AS41" s="29"/>
      <c r="AT41" s="58"/>
      <c r="AU41" s="58"/>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row>
    <row r="42" spans="2:76" ht="4.95" customHeight="1" x14ac:dyDescent="0.3">
      <c r="B42" s="29"/>
      <c r="AO42" s="4"/>
      <c r="AP42" s="29"/>
      <c r="AQ42" s="29"/>
      <c r="AS42" s="29"/>
      <c r="AT42" s="58"/>
      <c r="AU42" s="58"/>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row>
    <row r="43" spans="2:76" ht="15" customHeight="1" x14ac:dyDescent="0.3">
      <c r="B43" s="29"/>
      <c r="C43" s="6" t="s">
        <v>37</v>
      </c>
      <c r="D43" s="4" t="s">
        <v>96</v>
      </c>
      <c r="N43" s="28"/>
      <c r="P43" s="28"/>
      <c r="T43" s="74">
        <v>7</v>
      </c>
      <c r="U43" s="76" t="s">
        <v>263</v>
      </c>
      <c r="AL43" s="71">
        <f>IF(AND(ISBLANK(N43),ISBLANK(P43)),1,2)</f>
        <v>1</v>
      </c>
      <c r="AM43" s="71">
        <f>IF(ISBLANK(AE43),1,2)</f>
        <v>1</v>
      </c>
      <c r="AO43" s="4"/>
      <c r="AP43" s="29"/>
      <c r="AQ43" s="64" t="s">
        <v>51</v>
      </c>
      <c r="AR43" s="4" t="s">
        <v>166</v>
      </c>
      <c r="AS43" s="29"/>
      <c r="AT43" s="58"/>
      <c r="AU43" s="58"/>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row>
    <row r="44" spans="2:76" ht="4.95" customHeight="1" x14ac:dyDescent="0.3">
      <c r="B44" s="29"/>
      <c r="C44" s="6"/>
      <c r="T44" s="29"/>
      <c r="U44" s="6"/>
      <c r="AO44" s="4"/>
      <c r="AP44" s="29"/>
      <c r="AQ44" s="58"/>
      <c r="AS44" s="58"/>
      <c r="AT44" s="58"/>
      <c r="AU44" s="58"/>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row>
    <row r="45" spans="2:76" ht="14.55" customHeight="1" x14ac:dyDescent="0.3">
      <c r="B45" s="74">
        <v>5</v>
      </c>
      <c r="C45" s="69" t="s">
        <v>35</v>
      </c>
      <c r="L45" s="28"/>
      <c r="T45" s="29"/>
      <c r="U45" s="6" t="s">
        <v>37</v>
      </c>
      <c r="V45" s="4" t="s">
        <v>198</v>
      </c>
      <c r="AA45" s="98"/>
      <c r="AB45" s="98"/>
      <c r="AC45" s="98"/>
      <c r="AD45" s="98"/>
      <c r="AE45" s="98"/>
      <c r="AF45" s="98"/>
      <c r="AG45" s="98"/>
      <c r="AH45" s="98"/>
      <c r="AI45" s="98"/>
      <c r="AJ45" s="98"/>
      <c r="AL45" s="71">
        <f>IF(ISBLANK(L45),1,2)</f>
        <v>1</v>
      </c>
      <c r="AM45" s="71">
        <f>IF(ISBLANK(AE45),1,2)</f>
        <v>1</v>
      </c>
      <c r="AO45" s="4"/>
      <c r="AP45" s="29">
        <f>AP31+1</f>
        <v>7</v>
      </c>
      <c r="AQ45" s="10" t="s">
        <v>36</v>
      </c>
      <c r="AS45" s="29"/>
      <c r="AT45" s="64"/>
      <c r="AU45" s="64"/>
      <c r="AV45" s="39"/>
      <c r="AW45" s="39"/>
      <c r="AX45" s="39"/>
      <c r="AY45" s="39"/>
      <c r="AZ45" s="39"/>
      <c r="BA45" s="39"/>
      <c r="BB45" s="39"/>
      <c r="BC45" s="39"/>
      <c r="BD45" s="39"/>
      <c r="BE45" s="39"/>
      <c r="BF45" s="39"/>
      <c r="BG45" s="39"/>
      <c r="BH45" s="39"/>
      <c r="BI45" s="39"/>
      <c r="BJ45" s="39"/>
      <c r="BK45" s="39"/>
      <c r="BL45" s="39"/>
      <c r="BM45" s="39"/>
      <c r="BN45" s="39"/>
      <c r="BO45" s="39"/>
      <c r="BP45" s="39"/>
      <c r="BS45" s="39"/>
      <c r="BT45" s="39"/>
      <c r="BU45" s="39"/>
      <c r="BV45" s="39"/>
      <c r="BW45" s="39"/>
      <c r="BX45" s="39"/>
    </row>
    <row r="46" spans="2:76" ht="4.95" customHeight="1" x14ac:dyDescent="0.3">
      <c r="B46" s="29"/>
      <c r="C46" s="6"/>
      <c r="T46" s="29"/>
      <c r="U46" s="6"/>
      <c r="AO46" s="4"/>
      <c r="AP46" s="29"/>
      <c r="AS46" s="29"/>
      <c r="AT46" s="29"/>
      <c r="AU46" s="29"/>
      <c r="AV46" s="24"/>
      <c r="AW46" s="24"/>
      <c r="AX46" s="24"/>
      <c r="AY46" s="24"/>
      <c r="AZ46" s="24"/>
      <c r="BA46" s="24"/>
      <c r="BB46" s="24"/>
      <c r="BC46" s="24"/>
      <c r="BD46" s="24"/>
      <c r="BE46" s="24"/>
      <c r="BF46" s="24"/>
      <c r="BG46" s="24"/>
      <c r="BH46" s="24"/>
      <c r="BI46" s="24"/>
      <c r="BJ46" s="24"/>
      <c r="BK46" s="24"/>
      <c r="BL46" s="24"/>
      <c r="BM46" s="24"/>
      <c r="BN46" s="24"/>
      <c r="BO46" s="24"/>
      <c r="BP46" s="24"/>
      <c r="BS46" s="24"/>
      <c r="BT46" s="24"/>
      <c r="BU46" s="24"/>
      <c r="BV46" s="24"/>
      <c r="BW46" s="24"/>
      <c r="BX46" s="24"/>
    </row>
    <row r="47" spans="2:76" ht="14.55" customHeight="1" x14ac:dyDescent="0.3">
      <c r="C47" s="6" t="s">
        <v>37</v>
      </c>
      <c r="D47" s="4" t="s">
        <v>192</v>
      </c>
      <c r="N47" s="28"/>
      <c r="P47" s="28"/>
      <c r="T47" s="29"/>
      <c r="U47" s="6" t="s">
        <v>38</v>
      </c>
      <c r="V47" s="4" t="s">
        <v>192</v>
      </c>
      <c r="AG47" s="28"/>
      <c r="AI47" s="28"/>
      <c r="AL47" s="71">
        <f>IF(AND(ISBLANK(N47),ISBLANK(P47)),1,2)</f>
        <v>1</v>
      </c>
      <c r="AM47" s="71">
        <f>IF(AND(ISBLANK(AG47),ISBLANK(AI47)),1,2)</f>
        <v>1</v>
      </c>
      <c r="AO47" s="4"/>
      <c r="AP47" s="29"/>
      <c r="AQ47" s="6" t="s">
        <v>37</v>
      </c>
      <c r="AR47" s="4" t="s">
        <v>251</v>
      </c>
      <c r="AT47" s="64"/>
      <c r="AU47" s="64"/>
      <c r="AV47" s="39"/>
      <c r="AW47" s="39"/>
      <c r="AX47" s="39"/>
      <c r="AY47" s="39"/>
      <c r="AZ47" s="39"/>
      <c r="BA47" s="39"/>
      <c r="BB47" s="39"/>
      <c r="BC47" s="39"/>
      <c r="BD47" s="39"/>
      <c r="BE47" s="39"/>
      <c r="BF47" s="39"/>
      <c r="BG47" s="39"/>
      <c r="BH47" s="39"/>
      <c r="BI47" s="39"/>
      <c r="BJ47" s="39"/>
      <c r="BK47" s="39"/>
      <c r="BL47" s="39"/>
      <c r="BM47" s="39"/>
      <c r="BN47" s="39"/>
      <c r="BO47" s="39"/>
      <c r="BP47" s="39"/>
      <c r="BS47" s="39"/>
      <c r="BT47" s="39"/>
      <c r="BU47" s="39"/>
      <c r="BV47" s="39"/>
      <c r="BW47" s="39"/>
      <c r="BX47" s="39"/>
    </row>
    <row r="48" spans="2:76" ht="4.95" customHeight="1" x14ac:dyDescent="0.3">
      <c r="B48" s="29"/>
      <c r="C48" s="6"/>
      <c r="T48" s="29"/>
      <c r="AO48" s="4"/>
      <c r="AP48" s="29"/>
      <c r="AT48" s="29"/>
      <c r="AU48" s="29"/>
      <c r="AV48" s="24"/>
      <c r="AW48" s="24"/>
      <c r="AX48" s="24"/>
      <c r="AY48" s="24"/>
      <c r="AZ48" s="24"/>
      <c r="BA48" s="24"/>
      <c r="BB48" s="24"/>
      <c r="BC48" s="24"/>
      <c r="BD48" s="24"/>
      <c r="BE48" s="24"/>
      <c r="BF48" s="24"/>
      <c r="BG48" s="24"/>
      <c r="BH48" s="24"/>
      <c r="BI48" s="24"/>
      <c r="BJ48" s="24"/>
      <c r="BK48" s="24"/>
      <c r="BL48" s="24"/>
      <c r="BM48" s="24"/>
      <c r="BN48" s="24"/>
      <c r="BO48" s="24"/>
      <c r="BP48" s="24"/>
      <c r="BS48" s="24"/>
      <c r="BT48" s="24"/>
      <c r="BU48" s="24"/>
      <c r="BV48" s="24"/>
      <c r="BW48" s="24"/>
      <c r="BX48" s="24"/>
    </row>
    <row r="49" spans="2:76" ht="14.55" customHeight="1" x14ac:dyDescent="0.3">
      <c r="B49" s="29"/>
      <c r="C49" s="6" t="s">
        <v>38</v>
      </c>
      <c r="D49" s="4" t="s">
        <v>207</v>
      </c>
      <c r="N49" s="28"/>
      <c r="P49" s="28"/>
      <c r="T49" s="29"/>
      <c r="U49" s="6" t="s">
        <v>48</v>
      </c>
      <c r="V49" s="4" t="s">
        <v>193</v>
      </c>
      <c r="AG49" s="28"/>
      <c r="AI49" s="28"/>
      <c r="AL49" s="71">
        <f>IF(AND(ISBLANK(N49),ISBLANK(P49)),1,2)</f>
        <v>1</v>
      </c>
      <c r="AM49" s="71">
        <f>IF(AND(ISBLANK(AG49),ISBLANK(AI49)),1,2)</f>
        <v>1</v>
      </c>
      <c r="AO49" s="4"/>
      <c r="AP49" s="29"/>
      <c r="AQ49" s="6" t="s">
        <v>38</v>
      </c>
      <c r="AR49" s="10" t="s">
        <v>264</v>
      </c>
      <c r="AT49" s="64"/>
      <c r="AU49" s="64"/>
      <c r="AV49" s="39"/>
      <c r="AW49" s="39"/>
      <c r="AX49" s="39"/>
      <c r="AY49" s="39"/>
      <c r="AZ49" s="39"/>
      <c r="BA49" s="39"/>
      <c r="BB49" s="39"/>
      <c r="BC49" s="39"/>
      <c r="BD49" s="39"/>
      <c r="BE49" s="39"/>
      <c r="BF49" s="39"/>
      <c r="BG49" s="39"/>
      <c r="BH49" s="39"/>
      <c r="BI49" s="39"/>
      <c r="BJ49" s="39"/>
      <c r="BK49" s="39"/>
      <c r="BL49" s="39"/>
      <c r="BM49" s="39"/>
      <c r="BN49" s="39"/>
      <c r="BO49" s="39"/>
      <c r="BP49" s="39"/>
      <c r="BS49" s="39"/>
      <c r="BT49" s="39"/>
      <c r="BU49" s="39"/>
      <c r="BV49" s="39"/>
      <c r="BW49" s="39"/>
      <c r="BX49" s="39"/>
    </row>
    <row r="50" spans="2:76" ht="4.95" customHeight="1" x14ac:dyDescent="0.3">
      <c r="B50" s="29"/>
      <c r="C50" s="6"/>
      <c r="T50" s="29"/>
      <c r="AO50" s="4"/>
      <c r="AP50" s="29"/>
      <c r="AT50" s="29"/>
      <c r="AU50" s="29"/>
      <c r="AV50" s="24"/>
      <c r="AW50" s="24"/>
      <c r="AX50" s="24"/>
      <c r="AY50" s="24"/>
      <c r="AZ50" s="24"/>
      <c r="BA50" s="24"/>
      <c r="BB50" s="24"/>
      <c r="BC50" s="24"/>
      <c r="BD50" s="24"/>
      <c r="BE50" s="24"/>
      <c r="BF50" s="24"/>
      <c r="BG50" s="24"/>
      <c r="BH50" s="24"/>
      <c r="BI50" s="24"/>
      <c r="BJ50" s="24"/>
      <c r="BK50" s="24"/>
      <c r="BL50" s="24"/>
      <c r="BM50" s="24"/>
      <c r="BN50" s="24"/>
      <c r="BO50" s="24"/>
      <c r="BP50" s="24"/>
      <c r="BS50" s="24"/>
      <c r="BT50" s="24"/>
      <c r="BU50" s="24"/>
      <c r="BV50" s="24"/>
      <c r="BW50" s="24"/>
      <c r="BX50" s="24"/>
    </row>
    <row r="51" spans="2:76" ht="14.55" customHeight="1" x14ac:dyDescent="0.3">
      <c r="B51" s="29"/>
      <c r="C51" s="6" t="s">
        <v>48</v>
      </c>
      <c r="D51" s="4" t="s">
        <v>96</v>
      </c>
      <c r="N51" s="28"/>
      <c r="P51" s="28"/>
      <c r="T51" s="29"/>
      <c r="U51" s="6" t="s">
        <v>49</v>
      </c>
      <c r="V51" s="4" t="s">
        <v>96</v>
      </c>
      <c r="AG51" s="28"/>
      <c r="AI51" s="28"/>
      <c r="AL51" s="71">
        <f>IF(AND(ISBLANK(N51),ISBLANK(P51)),1,2)</f>
        <v>1</v>
      </c>
      <c r="AM51" s="71">
        <f>IF(AND(ISBLANK(AG51),ISBLANK(AI51)),1,2)</f>
        <v>1</v>
      </c>
      <c r="AN51" s="71">
        <f>IF(ISBLANK(AG51),1,2)</f>
        <v>1</v>
      </c>
      <c r="AO51" s="4"/>
      <c r="AP51" s="29"/>
      <c r="AQ51" s="6" t="s">
        <v>48</v>
      </c>
      <c r="AR51" s="10" t="s">
        <v>222</v>
      </c>
      <c r="AT51" s="64"/>
      <c r="AU51" s="64"/>
      <c r="AV51" s="39"/>
      <c r="AW51" s="39"/>
      <c r="AX51" s="39"/>
      <c r="AY51" s="39"/>
      <c r="AZ51" s="39"/>
      <c r="BA51" s="39"/>
      <c r="BB51" s="39"/>
      <c r="BC51" s="39"/>
      <c r="BD51" s="39"/>
      <c r="BE51" s="39"/>
      <c r="BF51" s="39"/>
      <c r="BG51" s="39"/>
      <c r="BH51" s="39"/>
      <c r="BI51" s="39"/>
      <c r="BJ51" s="39"/>
      <c r="BK51" s="39"/>
      <c r="BL51" s="39"/>
      <c r="BM51" s="39"/>
      <c r="BN51" s="39"/>
      <c r="BO51" s="39"/>
      <c r="BP51" s="39"/>
      <c r="BS51" s="39"/>
      <c r="BT51" s="39"/>
      <c r="BU51" s="39"/>
      <c r="BV51" s="39"/>
      <c r="BW51" s="39"/>
      <c r="BX51" s="39"/>
    </row>
    <row r="52" spans="2:76" ht="4.95" customHeight="1" x14ac:dyDescent="0.3">
      <c r="T52" s="29"/>
      <c r="U52" s="6"/>
      <c r="AO52" s="4"/>
      <c r="AP52" s="29"/>
      <c r="AT52" s="29"/>
      <c r="AU52" s="29"/>
      <c r="AV52" s="24"/>
      <c r="AW52" s="24"/>
      <c r="AX52" s="24"/>
      <c r="AY52" s="24"/>
      <c r="AZ52" s="24"/>
      <c r="BA52" s="24"/>
      <c r="BB52" s="24"/>
      <c r="BC52" s="24"/>
      <c r="BD52" s="24"/>
      <c r="BE52" s="24"/>
      <c r="BF52" s="24"/>
      <c r="BG52" s="24"/>
      <c r="BH52" s="24"/>
      <c r="BI52" s="24"/>
      <c r="BJ52" s="24"/>
      <c r="BK52" s="24"/>
      <c r="BL52" s="24"/>
      <c r="BM52" s="24"/>
      <c r="BN52" s="24"/>
      <c r="BO52" s="24"/>
      <c r="BP52" s="24"/>
      <c r="BS52" s="24"/>
      <c r="BT52" s="24"/>
      <c r="BU52" s="24"/>
      <c r="BV52" s="24"/>
      <c r="BW52" s="24"/>
      <c r="BX52" s="24"/>
    </row>
    <row r="53" spans="2:76" ht="14.55" customHeight="1" x14ac:dyDescent="0.3">
      <c r="T53" s="29"/>
      <c r="U53" s="6" t="s">
        <v>47</v>
      </c>
      <c r="V53" s="4" t="s">
        <v>199</v>
      </c>
      <c r="AO53" s="4"/>
      <c r="AQ53" s="6" t="s">
        <v>49</v>
      </c>
      <c r="AR53" s="10" t="s">
        <v>42</v>
      </c>
      <c r="AT53" s="64"/>
      <c r="AU53" s="64"/>
      <c r="AV53" s="39"/>
      <c r="AW53" s="39"/>
      <c r="AX53" s="39"/>
      <c r="AY53" s="39"/>
      <c r="AZ53" s="39"/>
      <c r="BA53" s="39"/>
      <c r="BB53" s="39"/>
      <c r="BC53" s="39"/>
      <c r="BD53" s="39"/>
      <c r="BE53" s="39"/>
      <c r="BF53" s="39"/>
      <c r="BG53" s="39"/>
      <c r="BH53" s="39"/>
      <c r="BI53" s="39"/>
      <c r="BJ53" s="39"/>
      <c r="BK53" s="39"/>
      <c r="BL53" s="39"/>
      <c r="BM53" s="39"/>
      <c r="BN53" s="39"/>
      <c r="BO53" s="39"/>
      <c r="BP53" s="39"/>
      <c r="BS53" s="39"/>
      <c r="BT53" s="39"/>
      <c r="BU53" s="39"/>
      <c r="BV53" s="39"/>
      <c r="BW53" s="39"/>
      <c r="BX53" s="39"/>
    </row>
    <row r="54" spans="2:76" ht="4.95" customHeight="1" x14ac:dyDescent="0.3">
      <c r="T54" s="29"/>
      <c r="U54" s="6"/>
      <c r="AO54" s="4"/>
      <c r="AT54" s="29"/>
      <c r="AU54" s="29"/>
      <c r="AV54" s="24"/>
      <c r="AW54" s="24"/>
      <c r="AX54" s="24"/>
      <c r="AY54" s="24"/>
      <c r="AZ54" s="24"/>
      <c r="BA54" s="24"/>
      <c r="BB54" s="24"/>
      <c r="BC54" s="24"/>
      <c r="BD54" s="24"/>
      <c r="BE54" s="24"/>
      <c r="BF54" s="24"/>
      <c r="BG54" s="24"/>
      <c r="BH54" s="24"/>
      <c r="BI54" s="24"/>
      <c r="BJ54" s="24"/>
      <c r="BK54" s="24"/>
      <c r="BL54" s="24"/>
      <c r="BM54" s="24"/>
      <c r="BN54" s="24"/>
      <c r="BO54" s="24"/>
      <c r="BP54" s="24"/>
      <c r="BS54" s="24"/>
      <c r="BT54" s="24"/>
      <c r="BU54" s="24"/>
      <c r="BV54" s="24"/>
      <c r="BW54" s="24"/>
      <c r="BX54" s="24"/>
    </row>
    <row r="55" spans="2:76" ht="14.55" customHeight="1" x14ac:dyDescent="0.3">
      <c r="T55" s="29"/>
      <c r="U55" s="6"/>
      <c r="V55" s="98"/>
      <c r="W55" s="98"/>
      <c r="X55" s="98"/>
      <c r="Y55" s="98"/>
      <c r="Z55" s="98"/>
      <c r="AA55" s="98"/>
      <c r="AB55" s="98"/>
      <c r="AC55" s="98"/>
      <c r="AD55" s="98"/>
      <c r="AE55" s="98"/>
      <c r="AF55" s="98"/>
      <c r="AG55" s="98"/>
      <c r="AH55" s="98"/>
      <c r="AI55" s="98"/>
      <c r="AJ55" s="98"/>
      <c r="AO55" s="4"/>
      <c r="AQ55" s="6" t="s">
        <v>47</v>
      </c>
      <c r="AR55" s="10" t="s">
        <v>43</v>
      </c>
      <c r="AT55" s="64"/>
      <c r="AU55" s="64"/>
      <c r="AV55" s="39"/>
      <c r="AW55" s="39"/>
      <c r="AX55" s="39"/>
      <c r="AY55" s="39"/>
      <c r="AZ55" s="39"/>
      <c r="BA55" s="39"/>
      <c r="BB55" s="39"/>
      <c r="BC55" s="39"/>
      <c r="BD55" s="39"/>
      <c r="BE55" s="39"/>
      <c r="BF55" s="39"/>
      <c r="BG55" s="39"/>
      <c r="BH55" s="39"/>
      <c r="BI55" s="39"/>
      <c r="BJ55" s="39"/>
      <c r="BK55" s="39"/>
      <c r="BL55" s="39"/>
      <c r="BM55" s="39"/>
      <c r="BN55" s="39"/>
      <c r="BO55" s="39"/>
      <c r="BP55" s="39"/>
      <c r="BS55" s="39"/>
      <c r="BT55" s="39"/>
      <c r="BU55" s="39"/>
      <c r="BV55" s="39"/>
      <c r="BW55" s="39"/>
      <c r="BX55" s="39"/>
    </row>
    <row r="56" spans="2:76" ht="15" customHeight="1" x14ac:dyDescent="0.3">
      <c r="B56" s="1" t="s">
        <v>101</v>
      </c>
      <c r="U56" s="6"/>
      <c r="AO56" s="4"/>
      <c r="AP56" s="24"/>
      <c r="AQ56" s="6" t="s">
        <v>50</v>
      </c>
      <c r="AR56" s="10" t="s">
        <v>265</v>
      </c>
    </row>
    <row r="57" spans="2:76" ht="4.95" customHeight="1" x14ac:dyDescent="0.3">
      <c r="AO57" s="4"/>
      <c r="AP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row>
    <row r="58" spans="2:76" ht="14.55" customHeight="1" x14ac:dyDescent="0.3">
      <c r="C58" s="28"/>
      <c r="D58" s="4" t="s">
        <v>102</v>
      </c>
      <c r="R58" s="28"/>
      <c r="S58" s="4" t="s">
        <v>200</v>
      </c>
      <c r="AL58" s="71">
        <f>IF(AND(ISBLANK(C58),ISBLANK(R58)),1,2)</f>
        <v>1</v>
      </c>
      <c r="AO58" s="4"/>
      <c r="AP58" s="24"/>
      <c r="AQ58" s="6" t="s">
        <v>217</v>
      </c>
      <c r="AR58" s="10" t="s">
        <v>266</v>
      </c>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row>
    <row r="59" spans="2:76" ht="4.95" customHeight="1" x14ac:dyDescent="0.3">
      <c r="AO59" s="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row>
    <row r="60" spans="2:76" ht="15" customHeight="1" x14ac:dyDescent="0.3">
      <c r="AO60" s="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row>
    <row r="61" spans="2:76" ht="15" customHeight="1" x14ac:dyDescent="0.3">
      <c r="AO61" s="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row>
    <row r="62" spans="2:76" ht="15" customHeight="1" x14ac:dyDescent="0.3">
      <c r="AO62" s="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row>
    <row r="63" spans="2:76" ht="15" customHeight="1" x14ac:dyDescent="0.3">
      <c r="AO63" s="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row>
    <row r="64" spans="2:76" ht="15" customHeight="1" x14ac:dyDescent="0.3">
      <c r="B64" s="111">
        <f>Tables!$C$13</f>
        <v>45566</v>
      </c>
      <c r="C64" s="111"/>
      <c r="D64" s="111"/>
      <c r="E64" s="111"/>
      <c r="F64" s="111"/>
      <c r="G64" s="111"/>
      <c r="H64" s="111"/>
      <c r="R64" s="110" t="s">
        <v>122</v>
      </c>
      <c r="S64" s="110"/>
      <c r="T64" s="110"/>
      <c r="U64" s="110"/>
      <c r="AO64" s="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row>
    <row r="65" spans="2:76" ht="15" customHeight="1" x14ac:dyDescent="0.3">
      <c r="D65" s="2" t="s">
        <v>67</v>
      </c>
      <c r="E65" s="107">
        <f>$E$15</f>
        <v>0</v>
      </c>
      <c r="F65" s="107"/>
      <c r="G65" s="107"/>
      <c r="H65" s="107"/>
      <c r="I65" s="107"/>
      <c r="J65" s="107"/>
      <c r="K65" s="107"/>
      <c r="L65" s="107"/>
      <c r="M65" s="107"/>
      <c r="N65" s="107"/>
      <c r="O65" s="107"/>
      <c r="P65" s="107"/>
      <c r="Q65" s="107"/>
      <c r="R65" s="107"/>
      <c r="S65" s="107"/>
      <c r="T65" s="107"/>
      <c r="U65" s="107"/>
      <c r="V65" s="107"/>
      <c r="W65" s="107"/>
      <c r="X65" s="107"/>
      <c r="Y65" s="107"/>
      <c r="AD65" s="2" t="s">
        <v>86</v>
      </c>
      <c r="AE65" s="109">
        <f>$AE$15</f>
        <v>0</v>
      </c>
      <c r="AF65" s="138"/>
      <c r="AG65" s="138"/>
      <c r="AH65" s="138"/>
      <c r="AI65" s="138"/>
      <c r="AJ65" s="138"/>
      <c r="AO65" s="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row>
    <row r="66" spans="2:76" ht="15" customHeight="1" x14ac:dyDescent="0.3">
      <c r="AD66" s="2" t="s">
        <v>87</v>
      </c>
      <c r="AE66" s="138">
        <f>$AE$16</f>
        <v>0</v>
      </c>
      <c r="AF66" s="138"/>
      <c r="AG66" s="138"/>
      <c r="AH66" s="138"/>
      <c r="AI66" s="138"/>
      <c r="AJ66" s="138"/>
      <c r="AO66" s="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row>
    <row r="67" spans="2:76" ht="15" customHeight="1" x14ac:dyDescent="0.3">
      <c r="B67" s="1" t="s">
        <v>103</v>
      </c>
      <c r="O67" s="75" t="s">
        <v>209</v>
      </c>
      <c r="P67" s="28"/>
      <c r="Q67" s="4" t="s">
        <v>201</v>
      </c>
      <c r="T67" s="28"/>
      <c r="U67" s="4" t="s">
        <v>202</v>
      </c>
      <c r="Y67" s="28"/>
      <c r="Z67" s="4" t="s">
        <v>210</v>
      </c>
      <c r="AL67" s="71">
        <f>IF(AND(ISBLANK(P67),ISBLANK(T67),ISBLANK(Y67)),1,2)</f>
        <v>1</v>
      </c>
      <c r="AO67" s="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row>
    <row r="68" spans="2:76" ht="4.95" customHeight="1" x14ac:dyDescent="0.3">
      <c r="B68" s="1"/>
      <c r="AO68" s="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row>
    <row r="69" spans="2:76" ht="15" customHeight="1" x14ac:dyDescent="0.3">
      <c r="B69" s="74">
        <v>1</v>
      </c>
      <c r="C69" s="69" t="s">
        <v>6</v>
      </c>
      <c r="J69" s="30" t="str">
        <f>IF(ISBLANK(N31),"","X")</f>
        <v/>
      </c>
      <c r="K69" s="4" t="s">
        <v>267</v>
      </c>
      <c r="O69" s="74">
        <v>6</v>
      </c>
      <c r="P69" s="69" t="s">
        <v>268</v>
      </c>
      <c r="T69" s="29"/>
      <c r="AB69" s="29"/>
      <c r="AO69" s="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row>
    <row r="70" spans="2:76" ht="4.95" customHeight="1" x14ac:dyDescent="0.3">
      <c r="T70" s="29"/>
      <c r="AB70" s="29"/>
      <c r="AO70" s="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row>
    <row r="71" spans="2:76" ht="14.55" customHeight="1" x14ac:dyDescent="0.3">
      <c r="B71" s="74">
        <v>2</v>
      </c>
      <c r="C71" s="69" t="s">
        <v>104</v>
      </c>
      <c r="J71" s="30" t="str">
        <f>IF(ISBLANK(N35),"","X")</f>
        <v/>
      </c>
      <c r="K71" s="4" t="s">
        <v>107</v>
      </c>
      <c r="P71" s="30" t="str">
        <f>IF(ISBLANK($AG27),"","X")</f>
        <v/>
      </c>
      <c r="Q71" s="4" t="s">
        <v>159</v>
      </c>
      <c r="T71" s="29"/>
      <c r="AD71" s="30" t="str">
        <f>IF(ISBLANK($AG29),"","X")</f>
        <v/>
      </c>
      <c r="AE71" s="4" t="s">
        <v>269</v>
      </c>
      <c r="AO71" s="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row>
    <row r="72" spans="2:76" ht="4.95" customHeight="1" x14ac:dyDescent="0.3">
      <c r="T72" s="29"/>
      <c r="AB72" s="29"/>
      <c r="AO72" s="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row>
    <row r="73" spans="2:76" ht="14.55" customHeight="1" x14ac:dyDescent="0.3">
      <c r="B73" s="74">
        <v>3</v>
      </c>
      <c r="C73" s="69" t="s">
        <v>105</v>
      </c>
      <c r="J73" s="30" t="str">
        <f>IF(ISBLANK(N39),"","X")</f>
        <v/>
      </c>
      <c r="K73" s="4" t="s">
        <v>107</v>
      </c>
      <c r="P73" s="30" t="str">
        <f>IF(AND(ISBLANK($AG31),ISBLANK(N27),ISBLANK(N47)),"","X")</f>
        <v/>
      </c>
      <c r="Q73" s="4" t="s">
        <v>204</v>
      </c>
      <c r="Y73" s="102"/>
      <c r="Z73" s="102"/>
      <c r="AA73" s="102"/>
      <c r="AB73" s="102"/>
      <c r="AC73" s="4" t="s">
        <v>109</v>
      </c>
      <c r="AL73" s="71">
        <f>IF(P73="X",2,1)</f>
        <v>1</v>
      </c>
      <c r="AO73" s="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row>
    <row r="74" spans="2:76" ht="4.95" customHeight="1" x14ac:dyDescent="0.3">
      <c r="AO74" s="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row>
    <row r="75" spans="2:76" ht="15" customHeight="1" x14ac:dyDescent="0.3">
      <c r="B75" s="74">
        <v>4</v>
      </c>
      <c r="C75" s="69" t="s">
        <v>106</v>
      </c>
      <c r="J75" s="30" t="str">
        <f>IF(ISBLANK(N43),"","X")</f>
        <v/>
      </c>
      <c r="K75" s="4" t="s">
        <v>107</v>
      </c>
      <c r="P75" s="30" t="str">
        <f>IF(AND(ISBLANK(N29),ISBLANK($AG33),ISBLANK(N49)),"","X")</f>
        <v/>
      </c>
      <c r="Q75" s="4" t="s">
        <v>205</v>
      </c>
      <c r="Y75" s="102"/>
      <c r="Z75" s="102"/>
      <c r="AA75" s="102"/>
      <c r="AB75" s="102"/>
      <c r="AC75" s="4" t="s">
        <v>110</v>
      </c>
      <c r="AL75" s="71">
        <f>IF(P75="X",2,1)</f>
        <v>1</v>
      </c>
      <c r="AO75" s="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row>
    <row r="76" spans="2:76" ht="4.95" customHeight="1" x14ac:dyDescent="0.3">
      <c r="AO76" s="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row>
    <row r="77" spans="2:76" ht="14.55" customHeight="1" x14ac:dyDescent="0.3">
      <c r="B77" s="74">
        <v>5</v>
      </c>
      <c r="C77" s="69" t="s">
        <v>7</v>
      </c>
      <c r="J77" s="30" t="str">
        <f>IF(ISBLANK(N51),"","X")</f>
        <v/>
      </c>
      <c r="K77" s="4" t="s">
        <v>107</v>
      </c>
      <c r="P77" s="30" t="str">
        <f>IF(ISBLANK($AG37),"","X")</f>
        <v/>
      </c>
      <c r="Q77" s="4" t="s">
        <v>206</v>
      </c>
      <c r="AD77" s="30" t="str">
        <f>IF(ISBLANK($AG35),"","X")</f>
        <v/>
      </c>
      <c r="AE77" s="4" t="s">
        <v>270</v>
      </c>
      <c r="AO77" s="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row>
    <row r="78" spans="2:76" ht="4.95" customHeight="1" x14ac:dyDescent="0.3">
      <c r="AO78" s="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row>
    <row r="79" spans="2:76" ht="14.55" customHeight="1" x14ac:dyDescent="0.3">
      <c r="O79" s="74">
        <v>7</v>
      </c>
      <c r="P79" s="69" t="s">
        <v>271</v>
      </c>
      <c r="AO79" s="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row>
    <row r="80" spans="2:76" ht="4.95" customHeight="1" x14ac:dyDescent="0.3">
      <c r="AO80" s="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row>
    <row r="81" spans="2:76" ht="14.55" customHeight="1" x14ac:dyDescent="0.3">
      <c r="P81" s="30" t="str">
        <f>IF(ISBLANK($AG47),"","X")</f>
        <v/>
      </c>
      <c r="Q81" s="4" t="s">
        <v>204</v>
      </c>
      <c r="Y81" s="102"/>
      <c r="Z81" s="102"/>
      <c r="AA81" s="102"/>
      <c r="AB81" s="102"/>
      <c r="AC81" s="4" t="s">
        <v>109</v>
      </c>
      <c r="AL81" s="71">
        <f>IF(P81="X",2,1)</f>
        <v>1</v>
      </c>
      <c r="AO81" s="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row>
    <row r="82" spans="2:76" ht="4.95" customHeight="1" x14ac:dyDescent="0.3">
      <c r="P82" s="6"/>
      <c r="AO82" s="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row>
    <row r="83" spans="2:76" ht="14.55" customHeight="1" x14ac:dyDescent="0.3">
      <c r="P83" s="30" t="str">
        <f>IF(ISBLANK($AG49),"","X")</f>
        <v/>
      </c>
      <c r="Q83" s="4" t="s">
        <v>205</v>
      </c>
      <c r="Y83" s="102"/>
      <c r="Z83" s="102"/>
      <c r="AA83" s="102"/>
      <c r="AB83" s="102"/>
      <c r="AC83" s="4" t="s">
        <v>110</v>
      </c>
      <c r="AL83" s="71">
        <f>IF(P83="X",2,1)</f>
        <v>1</v>
      </c>
      <c r="AO83" s="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row>
    <row r="84" spans="2:76" ht="4.95" customHeight="1" x14ac:dyDescent="0.3">
      <c r="P84" s="6"/>
      <c r="AO84" s="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row>
    <row r="85" spans="2:76" ht="14.55" customHeight="1" x14ac:dyDescent="0.3">
      <c r="P85" s="30" t="str">
        <f>IF(ISBLANK($AG51),"","X")</f>
        <v/>
      </c>
      <c r="Q85" s="4" t="s">
        <v>107</v>
      </c>
      <c r="AO85" s="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row>
    <row r="86" spans="2:76" ht="4.95" customHeight="1" x14ac:dyDescent="0.3">
      <c r="P86" s="6"/>
      <c r="AO86" s="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row>
    <row r="87" spans="2:76" ht="14.55" customHeight="1" x14ac:dyDescent="0.3">
      <c r="I87" s="75" t="s">
        <v>272</v>
      </c>
      <c r="J87" s="120"/>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2"/>
      <c r="AO87" s="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row>
    <row r="88" spans="2:76" ht="14.55" customHeight="1" x14ac:dyDescent="0.3">
      <c r="I88" s="75"/>
      <c r="J88" s="123"/>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5"/>
      <c r="AO88" s="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row>
    <row r="89" spans="2:76" ht="14.55" customHeight="1" x14ac:dyDescent="0.3">
      <c r="J89" s="126"/>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8"/>
      <c r="AO89" s="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row>
    <row r="90" spans="2:76" ht="15" customHeight="1" x14ac:dyDescent="0.3">
      <c r="H90" s="31"/>
      <c r="I90" s="75" t="s">
        <v>212</v>
      </c>
      <c r="J90" s="129"/>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1"/>
      <c r="AO90" s="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row>
    <row r="91" spans="2:76" ht="15" customHeight="1" x14ac:dyDescent="0.3">
      <c r="G91" s="75"/>
      <c r="H91" s="31"/>
      <c r="I91" s="31"/>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4"/>
      <c r="AO91" s="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row>
    <row r="92" spans="2:76" ht="15" customHeight="1" x14ac:dyDescent="0.3">
      <c r="H92" s="31"/>
      <c r="I92" s="31"/>
      <c r="J92" s="135"/>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7"/>
      <c r="AO92" s="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row>
    <row r="93" spans="2:76" ht="4.95" customHeight="1" x14ac:dyDescent="0.3">
      <c r="AO93" s="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row>
    <row r="94" spans="2:76" ht="15" customHeight="1" x14ac:dyDescent="0.3">
      <c r="B94" s="1" t="s">
        <v>39</v>
      </c>
      <c r="AO94" s="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row>
    <row r="95" spans="2:76" ht="4.95" customHeight="1" x14ac:dyDescent="0.3">
      <c r="AO95" s="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row>
    <row r="96" spans="2:76" ht="15" customHeight="1" x14ac:dyDescent="0.3">
      <c r="D96" s="4" t="s">
        <v>94</v>
      </c>
      <c r="F96" s="4" t="s">
        <v>75</v>
      </c>
      <c r="W96" s="4" t="s">
        <v>214</v>
      </c>
      <c r="AB96" s="4" t="s">
        <v>213</v>
      </c>
      <c r="AO96" s="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row>
    <row r="97" spans="2:76" ht="4.95" customHeight="1" x14ac:dyDescent="0.3">
      <c r="AO97" s="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row>
    <row r="98" spans="2:76" ht="15" customHeight="1" x14ac:dyDescent="0.3">
      <c r="D98" s="28"/>
      <c r="F98" s="28"/>
      <c r="H98" s="4" t="s">
        <v>273</v>
      </c>
      <c r="AL98" s="71">
        <f>IF(AND(ISBLANK(D98),ISBLANK(F98)),1,2)</f>
        <v>1</v>
      </c>
      <c r="AM98" s="71">
        <f>IF(ISBLANK(F98),1,2)</f>
        <v>1</v>
      </c>
      <c r="AN98" s="71">
        <f>IF(ISBLANK(D98),1,2)</f>
        <v>1</v>
      </c>
      <c r="AO98" s="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row>
    <row r="99" spans="2:76" ht="4.95" customHeight="1" x14ac:dyDescent="0.3">
      <c r="AO99" s="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row>
    <row r="100" spans="2:76" ht="15" customHeight="1" x14ac:dyDescent="0.3">
      <c r="D100" s="28"/>
      <c r="F100" s="28"/>
      <c r="H100" s="4" t="s">
        <v>227</v>
      </c>
      <c r="X100" s="99"/>
      <c r="Y100" s="99"/>
      <c r="AB100" s="101"/>
      <c r="AC100" s="101"/>
      <c r="AD100" s="101"/>
      <c r="AE100" s="101"/>
      <c r="AF100" s="101"/>
      <c r="AG100" s="101"/>
      <c r="AH100" s="101"/>
      <c r="AL100" s="71">
        <f>IF(AND(ISBLANK(D100),ISBLANK(F100)),1,2)</f>
        <v>1</v>
      </c>
      <c r="AM100" s="71">
        <f>IF(ISBLANK(F100),1,2)</f>
        <v>1</v>
      </c>
      <c r="AN100" s="71">
        <f>IF(ISBLANK(D100),1,2)</f>
        <v>1</v>
      </c>
      <c r="AO100" s="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row>
    <row r="101" spans="2:76" ht="4.95" customHeight="1" x14ac:dyDescent="0.3">
      <c r="AO101" s="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row>
    <row r="102" spans="2:76" ht="15" customHeight="1" x14ac:dyDescent="0.3">
      <c r="D102" s="28"/>
      <c r="F102" s="28"/>
      <c r="H102" s="4" t="s">
        <v>223</v>
      </c>
      <c r="X102" s="99"/>
      <c r="Y102" s="99"/>
      <c r="AB102" s="101"/>
      <c r="AC102" s="101"/>
      <c r="AD102" s="101"/>
      <c r="AE102" s="101"/>
      <c r="AF102" s="101"/>
      <c r="AG102" s="101"/>
      <c r="AH102" s="101"/>
      <c r="AL102" s="71">
        <f>IF(AND(ISBLANK(D102),ISBLANK(F102)),1,2)</f>
        <v>1</v>
      </c>
      <c r="AM102" s="71">
        <f>IF(ISBLANK(F102),1,2)</f>
        <v>1</v>
      </c>
      <c r="AN102" s="71">
        <f>IF(ISBLANK(D102),1,2)</f>
        <v>1</v>
      </c>
      <c r="AO102" s="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row>
    <row r="103" spans="2:76" ht="4.95" customHeight="1" x14ac:dyDescent="0.3">
      <c r="AO103" s="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row>
    <row r="104" spans="2:76" ht="15" customHeight="1" x14ac:dyDescent="0.3">
      <c r="D104" s="28"/>
      <c r="F104" s="28"/>
      <c r="H104" s="4" t="s">
        <v>274</v>
      </c>
      <c r="X104" s="99"/>
      <c r="Y104" s="99"/>
      <c r="AB104" s="101"/>
      <c r="AC104" s="101"/>
      <c r="AD104" s="101"/>
      <c r="AE104" s="101"/>
      <c r="AF104" s="101"/>
      <c r="AG104" s="101"/>
      <c r="AH104" s="101"/>
      <c r="AL104" s="71">
        <f>IF(AND(ISBLANK(D104),ISBLANK(F104)),1,2)</f>
        <v>1</v>
      </c>
      <c r="AM104" s="71">
        <f>IF(ISBLANK(F104),1,2)</f>
        <v>1</v>
      </c>
      <c r="AN104" s="71">
        <f>IF(ISBLANK(D104),1,2)</f>
        <v>1</v>
      </c>
      <c r="AO104" s="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row>
    <row r="105" spans="2:76" ht="4.95" customHeight="1" x14ac:dyDescent="0.3">
      <c r="AO105" s="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row>
    <row r="106" spans="2:76" ht="15" customHeight="1" x14ac:dyDescent="0.3">
      <c r="D106" s="28"/>
      <c r="F106" s="28"/>
      <c r="H106" s="4" t="s">
        <v>225</v>
      </c>
      <c r="X106" s="99"/>
      <c r="Y106" s="99"/>
      <c r="AB106" s="101"/>
      <c r="AC106" s="101"/>
      <c r="AD106" s="101"/>
      <c r="AE106" s="101"/>
      <c r="AF106" s="101"/>
      <c r="AG106" s="101"/>
      <c r="AH106" s="101"/>
      <c r="AL106" s="71">
        <f>IF(AND(ISBLANK(D106),ISBLANK(F106)),1,2)</f>
        <v>1</v>
      </c>
      <c r="AM106" s="71">
        <f>IF(ISBLANK(F106),1,2)</f>
        <v>1</v>
      </c>
      <c r="AN106" s="71">
        <f>IF(ISBLANK(D106),1,2)</f>
        <v>1</v>
      </c>
      <c r="AO106" s="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row>
    <row r="107" spans="2:76" ht="4.95" customHeight="1" x14ac:dyDescent="0.3">
      <c r="AO107" s="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row>
    <row r="108" spans="2:76" ht="15" customHeight="1" x14ac:dyDescent="0.3">
      <c r="D108" s="28"/>
      <c r="F108" s="28"/>
      <c r="H108" s="4" t="s">
        <v>226</v>
      </c>
      <c r="X108" s="99"/>
      <c r="Y108" s="99"/>
      <c r="AB108" s="101"/>
      <c r="AC108" s="101"/>
      <c r="AD108" s="101"/>
      <c r="AE108" s="101"/>
      <c r="AF108" s="101"/>
      <c r="AG108" s="101"/>
      <c r="AH108" s="101"/>
      <c r="AL108" s="71">
        <f>IF(AND(ISBLANK(D108),ISBLANK(F108)),1,2)</f>
        <v>1</v>
      </c>
      <c r="AM108" s="71">
        <f>IF(ISBLANK(F108),1,2)</f>
        <v>1</v>
      </c>
      <c r="AN108" s="71">
        <f>IF(ISBLANK(D108),1,2)</f>
        <v>1</v>
      </c>
      <c r="AO108" s="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row>
    <row r="109" spans="2:76" ht="4.95" customHeight="1" x14ac:dyDescent="0.3">
      <c r="H109" s="3"/>
      <c r="AO109" s="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row>
    <row r="110" spans="2:76" ht="15" customHeight="1" x14ac:dyDescent="0.3">
      <c r="D110" s="28"/>
      <c r="F110" s="28"/>
      <c r="H110" s="4" t="s">
        <v>228</v>
      </c>
      <c r="X110" s="99"/>
      <c r="Y110" s="99"/>
      <c r="AB110" s="101"/>
      <c r="AC110" s="101"/>
      <c r="AD110" s="101"/>
      <c r="AE110" s="101"/>
      <c r="AF110" s="101"/>
      <c r="AG110" s="101"/>
      <c r="AH110" s="101"/>
      <c r="AL110" s="71">
        <f>IF(AND(ISBLANK(D110),ISBLANK(F110)),1,2)</f>
        <v>1</v>
      </c>
      <c r="AM110" s="71">
        <f>IF(ISBLANK(F110),1,2)</f>
        <v>1</v>
      </c>
      <c r="AN110" s="71">
        <f>IF(ISBLANK(D110),1,2)</f>
        <v>1</v>
      </c>
      <c r="AO110" s="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row>
    <row r="111" spans="2:76" ht="15" customHeight="1" x14ac:dyDescent="0.3">
      <c r="AO111" s="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row>
    <row r="112" spans="2:76" ht="15" customHeight="1" x14ac:dyDescent="0.3">
      <c r="B112" s="1" t="s">
        <v>65</v>
      </c>
      <c r="AD112" s="2"/>
      <c r="AE112" s="6"/>
      <c r="AF112" s="6"/>
      <c r="AG112" s="6"/>
      <c r="AH112" s="6"/>
      <c r="AI112" s="6"/>
      <c r="AJ112" s="6"/>
      <c r="AO112" s="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row>
    <row r="113" spans="2:76" ht="15" customHeight="1" x14ac:dyDescent="0.3">
      <c r="E113" s="2" t="s">
        <v>111</v>
      </c>
      <c r="F113" s="98"/>
      <c r="G113" s="98"/>
      <c r="H113" s="98"/>
      <c r="I113" s="98"/>
      <c r="J113" s="98"/>
      <c r="K113" s="98"/>
      <c r="L113" s="98"/>
      <c r="M113" s="98"/>
      <c r="N113" s="98"/>
      <c r="O113" s="98"/>
      <c r="P113" s="98"/>
      <c r="Q113" s="98"/>
      <c r="R113" s="98"/>
      <c r="S113" s="98"/>
      <c r="T113" s="98"/>
      <c r="U113" s="98"/>
      <c r="AD113" s="2"/>
      <c r="AE113" s="6"/>
      <c r="AF113" s="6"/>
      <c r="AG113" s="6"/>
      <c r="AH113" s="6"/>
      <c r="AI113" s="6"/>
      <c r="AJ113" s="6"/>
      <c r="AO113" s="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row>
    <row r="114" spans="2:76" ht="15" customHeight="1" x14ac:dyDescent="0.3">
      <c r="E114" s="2" t="s">
        <v>68</v>
      </c>
      <c r="F114" s="103"/>
      <c r="G114" s="103"/>
      <c r="H114" s="103"/>
      <c r="I114" s="103"/>
      <c r="J114" s="103"/>
      <c r="K114" s="103"/>
      <c r="L114" s="103"/>
      <c r="M114" s="103"/>
      <c r="N114" s="103"/>
      <c r="O114" s="103"/>
      <c r="P114" s="103"/>
      <c r="Q114" s="103"/>
      <c r="R114" s="103"/>
      <c r="S114" s="103"/>
      <c r="T114" s="103"/>
      <c r="U114" s="103"/>
      <c r="AD114" s="2"/>
      <c r="AE114" s="6"/>
      <c r="AF114" s="6"/>
      <c r="AG114" s="6"/>
      <c r="AH114" s="6"/>
      <c r="AI114" s="6"/>
      <c r="AJ114" s="6"/>
      <c r="AO114" s="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row>
    <row r="115" spans="2:76" ht="15" customHeight="1" x14ac:dyDescent="0.3">
      <c r="E115" s="2" t="s">
        <v>175</v>
      </c>
      <c r="F115" s="103"/>
      <c r="G115" s="103"/>
      <c r="H115" s="103"/>
      <c r="I115" s="103"/>
      <c r="J115" s="103"/>
      <c r="K115" s="103"/>
      <c r="L115" s="103"/>
      <c r="M115" s="103"/>
      <c r="N115" s="103"/>
      <c r="O115" s="103"/>
      <c r="P115" s="103"/>
      <c r="Q115" s="103"/>
      <c r="R115" s="103"/>
      <c r="S115" s="103"/>
      <c r="T115" s="103"/>
      <c r="U115" s="103"/>
      <c r="X115" s="2" t="s">
        <v>71</v>
      </c>
      <c r="Y115" s="99"/>
      <c r="Z115" s="99"/>
      <c r="AA115" s="99"/>
      <c r="AB115" s="99"/>
      <c r="AD115" s="2"/>
      <c r="AF115" s="2" t="s">
        <v>72</v>
      </c>
      <c r="AG115" s="99"/>
      <c r="AH115" s="99"/>
      <c r="AI115" s="99"/>
      <c r="AJ115" s="99"/>
      <c r="AO115" s="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row>
    <row r="116" spans="2:76" ht="15" customHeight="1" x14ac:dyDescent="0.3">
      <c r="E116" s="2" t="s">
        <v>215</v>
      </c>
      <c r="F116" s="103"/>
      <c r="G116" s="103"/>
      <c r="H116" s="103"/>
      <c r="I116" s="103"/>
      <c r="J116" s="103"/>
      <c r="K116" s="103"/>
      <c r="L116" s="103"/>
      <c r="M116" s="103"/>
      <c r="N116" s="103"/>
      <c r="O116" s="103"/>
      <c r="P116" s="103"/>
      <c r="Q116" s="103"/>
      <c r="R116" s="103"/>
      <c r="S116" s="103"/>
      <c r="T116" s="103"/>
      <c r="U116" s="103"/>
      <c r="AO116" s="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row>
    <row r="117" spans="2:76" ht="15" customHeight="1" x14ac:dyDescent="0.3">
      <c r="E117" s="2" t="s">
        <v>69</v>
      </c>
      <c r="F117" s="103"/>
      <c r="G117" s="103"/>
      <c r="H117" s="103"/>
      <c r="I117" s="103"/>
      <c r="J117" s="103"/>
      <c r="K117" s="103"/>
      <c r="L117" s="103"/>
      <c r="M117" s="103"/>
      <c r="N117" s="103"/>
      <c r="O117" s="103"/>
      <c r="P117" s="103"/>
      <c r="Q117" s="103"/>
      <c r="R117" s="103"/>
      <c r="S117" s="103"/>
      <c r="T117" s="103"/>
      <c r="U117" s="103"/>
      <c r="AD117" s="2" t="s">
        <v>73</v>
      </c>
      <c r="AE117" s="100"/>
      <c r="AF117" s="100"/>
      <c r="AG117" s="100"/>
      <c r="AH117" s="100"/>
      <c r="AI117" s="100"/>
      <c r="AJ117" s="100"/>
      <c r="AO117" s="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row>
    <row r="118" spans="2:76" ht="15" customHeight="1" x14ac:dyDescent="0.3">
      <c r="B118" s="2"/>
      <c r="AD118" s="2"/>
      <c r="AE118" s="6"/>
      <c r="AF118" s="6"/>
      <c r="AG118" s="6"/>
      <c r="AH118" s="6"/>
      <c r="AI118" s="6"/>
      <c r="AJ118" s="6"/>
      <c r="AO118" s="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row>
    <row r="119" spans="2:76" ht="15" customHeight="1" x14ac:dyDescent="0.3">
      <c r="AO119" s="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row>
    <row r="120" spans="2:76" ht="15" customHeight="1" x14ac:dyDescent="0.3">
      <c r="B120" s="111">
        <f>Tables!$C$13</f>
        <v>45566</v>
      </c>
      <c r="C120" s="111"/>
      <c r="D120" s="111"/>
      <c r="E120" s="111"/>
      <c r="F120" s="111"/>
      <c r="G120" s="111"/>
      <c r="H120" s="111"/>
      <c r="R120" s="110" t="s">
        <v>123</v>
      </c>
      <c r="S120" s="110"/>
      <c r="T120" s="110"/>
      <c r="U120" s="110"/>
      <c r="AO120" s="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row>
    <row r="121" spans="2:76" ht="15" customHeight="1" x14ac:dyDescent="0.3">
      <c r="D121" s="2" t="s">
        <v>67</v>
      </c>
      <c r="E121" s="107">
        <f>$E$15</f>
        <v>0</v>
      </c>
      <c r="F121" s="107"/>
      <c r="G121" s="107"/>
      <c r="H121" s="107"/>
      <c r="I121" s="107"/>
      <c r="J121" s="107"/>
      <c r="K121" s="107"/>
      <c r="L121" s="107"/>
      <c r="M121" s="107"/>
      <c r="N121" s="107"/>
      <c r="O121" s="107"/>
      <c r="P121" s="107"/>
      <c r="Q121" s="107"/>
      <c r="R121" s="107"/>
      <c r="S121" s="107"/>
      <c r="T121" s="107"/>
      <c r="U121" s="107"/>
      <c r="V121" s="107"/>
      <c r="W121" s="107"/>
      <c r="X121" s="107"/>
      <c r="Y121" s="107"/>
      <c r="AD121" s="2" t="s">
        <v>86</v>
      </c>
      <c r="AE121" s="109">
        <f>$AE$15</f>
        <v>0</v>
      </c>
      <c r="AF121" s="138"/>
      <c r="AG121" s="138"/>
      <c r="AH121" s="138"/>
      <c r="AI121" s="138"/>
      <c r="AJ121" s="138"/>
      <c r="AO121" s="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row>
    <row r="122" spans="2:76" ht="15" customHeight="1" x14ac:dyDescent="0.3">
      <c r="AD122" s="2" t="s">
        <v>87</v>
      </c>
      <c r="AE122" s="138">
        <f>$AE$16</f>
        <v>0</v>
      </c>
      <c r="AF122" s="138"/>
      <c r="AG122" s="138"/>
      <c r="AH122" s="138"/>
      <c r="AI122" s="138"/>
      <c r="AJ122" s="138"/>
      <c r="AO122" s="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row>
    <row r="123" spans="2:76" ht="15" customHeight="1" x14ac:dyDescent="0.3">
      <c r="B123" s="2"/>
      <c r="AD123" s="2"/>
      <c r="AE123" s="6"/>
      <c r="AF123" s="6"/>
      <c r="AG123" s="6"/>
      <c r="AH123" s="6"/>
      <c r="AI123" s="6"/>
      <c r="AJ123" s="6"/>
      <c r="AO123" s="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row>
    <row r="124" spans="2:76" ht="15" customHeight="1" x14ac:dyDescent="0.3">
      <c r="B124" s="1" t="s">
        <v>158</v>
      </c>
      <c r="AD124" s="28"/>
      <c r="AE124" s="4" t="s">
        <v>66</v>
      </c>
      <c r="AF124" s="6"/>
      <c r="AG124" s="6"/>
      <c r="AH124" s="6"/>
      <c r="AI124" s="6"/>
      <c r="AJ124" s="6"/>
      <c r="AL124" s="71">
        <f>IF(AND(ISBLANK(F125),ISBLANK(F126),ISBLANK(F127),ISBLANK(F128),ISBLANK(F129),ISBLANK(Y127),ISBLANK(AG127),ISBLANK(AE129)),1,2)</f>
        <v>1</v>
      </c>
      <c r="AM124" s="71">
        <f>IF(ISBLANK(AD124),1,2)</f>
        <v>1</v>
      </c>
      <c r="AO124" s="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row>
    <row r="125" spans="2:76" ht="15" customHeight="1" x14ac:dyDescent="0.3">
      <c r="E125" s="2" t="s">
        <v>70</v>
      </c>
      <c r="F125" s="98"/>
      <c r="G125" s="98"/>
      <c r="H125" s="98"/>
      <c r="I125" s="98"/>
      <c r="J125" s="98"/>
      <c r="K125" s="98"/>
      <c r="L125" s="98"/>
      <c r="M125" s="98"/>
      <c r="N125" s="98"/>
      <c r="O125" s="98"/>
      <c r="P125" s="98"/>
      <c r="Q125" s="98"/>
      <c r="R125" s="98"/>
      <c r="S125" s="98"/>
      <c r="T125" s="98"/>
      <c r="U125" s="98"/>
      <c r="AD125" s="2"/>
      <c r="AE125" s="6"/>
      <c r="AF125" s="6"/>
      <c r="AG125" s="6"/>
      <c r="AH125" s="6"/>
      <c r="AI125" s="6"/>
      <c r="AJ125" s="6"/>
      <c r="AO125" s="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row>
    <row r="126" spans="2:76" ht="15" customHeight="1" x14ac:dyDescent="0.3">
      <c r="E126" s="2" t="s">
        <v>68</v>
      </c>
      <c r="F126" s="103"/>
      <c r="G126" s="103"/>
      <c r="H126" s="103"/>
      <c r="I126" s="103"/>
      <c r="J126" s="103"/>
      <c r="K126" s="103"/>
      <c r="L126" s="103"/>
      <c r="M126" s="103"/>
      <c r="N126" s="103"/>
      <c r="O126" s="103"/>
      <c r="P126" s="103"/>
      <c r="Q126" s="103"/>
      <c r="R126" s="103"/>
      <c r="S126" s="103"/>
      <c r="T126" s="103"/>
      <c r="U126" s="103"/>
      <c r="AD126" s="2"/>
      <c r="AE126" s="6"/>
      <c r="AF126" s="6"/>
      <c r="AG126" s="6"/>
      <c r="AH126" s="6"/>
      <c r="AI126" s="6"/>
      <c r="AJ126" s="6"/>
      <c r="AO126" s="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row>
    <row r="127" spans="2:76" ht="15" customHeight="1" x14ac:dyDescent="0.3">
      <c r="E127" s="2" t="s">
        <v>175</v>
      </c>
      <c r="F127" s="103"/>
      <c r="G127" s="103"/>
      <c r="H127" s="103"/>
      <c r="I127" s="103"/>
      <c r="J127" s="103"/>
      <c r="K127" s="103"/>
      <c r="L127" s="103"/>
      <c r="M127" s="103"/>
      <c r="N127" s="103"/>
      <c r="O127" s="103"/>
      <c r="P127" s="103"/>
      <c r="Q127" s="103"/>
      <c r="R127" s="103"/>
      <c r="S127" s="103"/>
      <c r="T127" s="103"/>
      <c r="U127" s="103"/>
      <c r="X127" s="2" t="s">
        <v>71</v>
      </c>
      <c r="Y127" s="99"/>
      <c r="Z127" s="99"/>
      <c r="AA127" s="99"/>
      <c r="AB127" s="99"/>
      <c r="AD127" s="2"/>
      <c r="AF127" s="2" t="s">
        <v>72</v>
      </c>
      <c r="AG127" s="99"/>
      <c r="AH127" s="99"/>
      <c r="AI127" s="99"/>
      <c r="AJ127" s="99"/>
      <c r="AO127" s="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row>
    <row r="128" spans="2:76" ht="15" customHeight="1" x14ac:dyDescent="0.3">
      <c r="E128" s="2" t="s">
        <v>215</v>
      </c>
      <c r="F128" s="98"/>
      <c r="G128" s="98"/>
      <c r="H128" s="98"/>
      <c r="I128" s="98"/>
      <c r="J128" s="98"/>
      <c r="K128" s="98"/>
      <c r="L128" s="98"/>
      <c r="M128" s="98"/>
      <c r="N128" s="98"/>
      <c r="O128" s="98"/>
      <c r="P128" s="98"/>
      <c r="Q128" s="98"/>
      <c r="R128" s="98"/>
      <c r="S128" s="98"/>
      <c r="T128" s="98"/>
      <c r="U128" s="98"/>
      <c r="AD128" s="2"/>
      <c r="AE128" s="6"/>
      <c r="AF128" s="6"/>
      <c r="AG128" s="6"/>
      <c r="AH128" s="6"/>
      <c r="AI128" s="6"/>
      <c r="AJ128" s="6"/>
      <c r="AO128" s="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row>
    <row r="129" spans="2:76" ht="15" customHeight="1" x14ac:dyDescent="0.3">
      <c r="E129" s="2" t="s">
        <v>69</v>
      </c>
      <c r="F129" s="103"/>
      <c r="G129" s="103"/>
      <c r="H129" s="103"/>
      <c r="I129" s="103"/>
      <c r="J129" s="103"/>
      <c r="K129" s="103"/>
      <c r="L129" s="103"/>
      <c r="M129" s="103"/>
      <c r="N129" s="103"/>
      <c r="O129" s="103"/>
      <c r="P129" s="103"/>
      <c r="Q129" s="103"/>
      <c r="R129" s="103"/>
      <c r="S129" s="103"/>
      <c r="T129" s="103"/>
      <c r="U129" s="103"/>
      <c r="AD129" s="2" t="s">
        <v>73</v>
      </c>
      <c r="AE129" s="100"/>
      <c r="AF129" s="100"/>
      <c r="AG129" s="100"/>
      <c r="AH129" s="100"/>
      <c r="AI129" s="100"/>
      <c r="AJ129" s="100"/>
      <c r="AO129" s="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row>
    <row r="130" spans="2:76" ht="15" customHeight="1" x14ac:dyDescent="0.3">
      <c r="AO130" s="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row>
    <row r="131" spans="2:76" ht="15" customHeight="1" x14ac:dyDescent="0.3">
      <c r="B131" s="1" t="s">
        <v>157</v>
      </c>
      <c r="C131" s="1"/>
      <c r="D131" s="1"/>
      <c r="AO131" s="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row>
    <row r="132" spans="2:76" ht="4.95" customHeight="1" x14ac:dyDescent="0.3">
      <c r="B132" s="1"/>
      <c r="C132" s="1"/>
      <c r="D132" s="1"/>
      <c r="AO132" s="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row>
    <row r="133" spans="2:76" ht="15" customHeight="1" x14ac:dyDescent="0.3">
      <c r="B133" s="4" t="s">
        <v>275</v>
      </c>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O133" s="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row>
    <row r="134" spans="2:76" ht="4.95" customHeight="1" x14ac:dyDescent="0.3">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O134" s="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row>
    <row r="135" spans="2:76" ht="15" customHeight="1" x14ac:dyDescent="0.3">
      <c r="B135" s="42"/>
      <c r="C135" s="1"/>
      <c r="D135" s="58" t="str">
        <f>"Is being properly maintained in accordance with the "&amp;Tables!C23&amp;"'s requirements and functioning as it was designed."</f>
        <v>Is being properly maintained in accordance with the City's requirements and functioning as it was designed.</v>
      </c>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L135" s="71">
        <f>IF(AND(ISBLANK(B135),ISBLANK(B137),ISBLANK(B139)),1,2)</f>
        <v>1</v>
      </c>
      <c r="AO135" s="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row>
    <row r="136" spans="2:76" ht="4.95" customHeight="1" x14ac:dyDescent="0.3">
      <c r="B136" s="1"/>
      <c r="C136" s="1"/>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O136" s="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row>
    <row r="137" spans="2:76" ht="15" customHeight="1" x14ac:dyDescent="0.3">
      <c r="B137" s="42"/>
      <c r="C137" s="1"/>
      <c r="D137" s="117" t="s">
        <v>276</v>
      </c>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O137" s="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row>
    <row r="138" spans="2:76" ht="15" customHeight="1" x14ac:dyDescent="0.3">
      <c r="B138" s="1"/>
      <c r="C138" s="1"/>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O138" s="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row>
    <row r="139" spans="2:76" ht="15" customHeight="1" x14ac:dyDescent="0.3">
      <c r="B139" s="42"/>
      <c r="C139" s="1"/>
      <c r="D139" s="61" t="s">
        <v>190</v>
      </c>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O139" s="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row>
    <row r="140" spans="2:76" ht="15" customHeight="1" x14ac:dyDescent="0.3">
      <c r="B140" s="1"/>
      <c r="C140" s="1"/>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O140" s="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row>
    <row r="141" spans="2:76" ht="15" customHeight="1" x14ac:dyDescent="0.3">
      <c r="D141" s="2" t="s">
        <v>111</v>
      </c>
      <c r="E141" s="98"/>
      <c r="F141" s="98"/>
      <c r="G141" s="98"/>
      <c r="H141" s="98"/>
      <c r="I141" s="98"/>
      <c r="J141" s="98"/>
      <c r="K141" s="98"/>
      <c r="L141" s="98"/>
      <c r="M141" s="98"/>
      <c r="N141" s="98"/>
      <c r="O141" s="98"/>
      <c r="P141" s="98"/>
      <c r="Q141" s="98"/>
      <c r="R141" s="98"/>
      <c r="S141" s="98"/>
      <c r="T141" s="98"/>
      <c r="U141" s="98"/>
      <c r="V141" s="98"/>
      <c r="Y141" s="25" t="s">
        <v>144</v>
      </c>
      <c r="AO141" s="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row>
    <row r="142" spans="2:76" ht="15" customHeight="1" x14ac:dyDescent="0.3">
      <c r="D142" s="2" t="s">
        <v>67</v>
      </c>
      <c r="E142" s="103"/>
      <c r="F142" s="103"/>
      <c r="G142" s="103"/>
      <c r="H142" s="103"/>
      <c r="I142" s="103"/>
      <c r="J142" s="103"/>
      <c r="K142" s="103"/>
      <c r="L142" s="103"/>
      <c r="M142" s="103"/>
      <c r="N142" s="103"/>
      <c r="O142" s="103"/>
      <c r="P142" s="103"/>
      <c r="Q142" s="103"/>
      <c r="R142" s="103"/>
      <c r="S142" s="103"/>
      <c r="T142" s="103"/>
      <c r="U142" s="103"/>
      <c r="V142" s="103"/>
      <c r="Z142" s="113"/>
      <c r="AA142" s="113"/>
      <c r="AB142" s="113"/>
      <c r="AC142" s="113"/>
      <c r="AD142" s="113"/>
      <c r="AE142" s="113"/>
      <c r="AF142" s="113"/>
      <c r="AG142" s="113"/>
      <c r="AH142" s="113"/>
      <c r="AI142" s="113"/>
      <c r="AJ142" s="113"/>
      <c r="AL142" s="71">
        <f>IF(ISBLANK(Z142),1,2)</f>
        <v>1</v>
      </c>
      <c r="AO142" s="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row>
    <row r="143" spans="2:76" ht="15" customHeight="1" x14ac:dyDescent="0.3">
      <c r="D143" s="2" t="s">
        <v>68</v>
      </c>
      <c r="E143" s="103"/>
      <c r="F143" s="103"/>
      <c r="G143" s="103"/>
      <c r="H143" s="103"/>
      <c r="I143" s="103"/>
      <c r="J143" s="103"/>
      <c r="K143" s="103"/>
      <c r="L143" s="103"/>
      <c r="M143" s="103"/>
      <c r="N143" s="41"/>
      <c r="O143" s="41"/>
      <c r="P143" s="41"/>
      <c r="Q143" s="77" t="s">
        <v>71</v>
      </c>
      <c r="R143" s="103"/>
      <c r="S143" s="103"/>
      <c r="T143" s="103"/>
      <c r="U143" s="103"/>
      <c r="V143" s="103"/>
      <c r="Y143" s="59"/>
      <c r="Z143" s="114"/>
      <c r="AA143" s="114"/>
      <c r="AB143" s="114"/>
      <c r="AC143" s="114"/>
      <c r="AD143" s="114"/>
      <c r="AE143" s="114"/>
      <c r="AF143" s="114"/>
      <c r="AG143" s="114"/>
      <c r="AH143" s="114"/>
      <c r="AI143" s="114"/>
      <c r="AJ143" s="114"/>
      <c r="AO143" s="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row>
    <row r="144" spans="2:76" ht="15" customHeight="1" x14ac:dyDescent="0.3">
      <c r="D144" s="2" t="s">
        <v>175</v>
      </c>
      <c r="E144" s="103"/>
      <c r="F144" s="103"/>
      <c r="G144" s="103"/>
      <c r="H144" s="103"/>
      <c r="I144" s="103"/>
      <c r="J144" s="103"/>
      <c r="K144" s="103"/>
      <c r="L144" s="103"/>
      <c r="M144" s="103"/>
      <c r="Q144" s="2" t="s">
        <v>72</v>
      </c>
      <c r="R144" s="103"/>
      <c r="S144" s="103"/>
      <c r="T144" s="103"/>
      <c r="U144" s="103"/>
      <c r="V144" s="103"/>
      <c r="Y144" s="4" t="s">
        <v>145</v>
      </c>
      <c r="AO144" s="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row>
    <row r="145" spans="3:76" ht="15" customHeight="1" x14ac:dyDescent="0.3">
      <c r="C145" s="43"/>
      <c r="D145" s="2" t="s">
        <v>69</v>
      </c>
      <c r="E145" s="106"/>
      <c r="F145" s="106"/>
      <c r="G145" s="106"/>
      <c r="H145" s="106"/>
      <c r="I145" s="106"/>
      <c r="J145" s="106"/>
      <c r="K145" s="106"/>
      <c r="L145" s="106"/>
      <c r="M145" s="106"/>
      <c r="N145" s="118"/>
      <c r="O145" s="118"/>
      <c r="P145" s="118"/>
      <c r="Q145" s="118"/>
      <c r="R145" s="106"/>
      <c r="S145" s="106"/>
      <c r="T145" s="106"/>
      <c r="U145" s="106"/>
      <c r="V145" s="106"/>
      <c r="W145" s="43"/>
      <c r="X145" s="43"/>
      <c r="Z145" s="115" t="str">
        <f>IF(ISBLANK(Z142),"Type?",VLOOKUP(Z142,T_Registration[#All],2))</f>
        <v>Type?</v>
      </c>
      <c r="AA145" s="115"/>
      <c r="AB145" s="115"/>
      <c r="AC145" s="115"/>
      <c r="AD145" s="115"/>
      <c r="AE145" s="98"/>
      <c r="AF145" s="98"/>
      <c r="AG145" s="98"/>
      <c r="AH145" s="98"/>
      <c r="AI145" s="98"/>
      <c r="AJ145" s="98"/>
      <c r="AO145" s="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row>
    <row r="146" spans="3:76" ht="15" customHeight="1" x14ac:dyDescent="0.3">
      <c r="D146" s="2" t="s">
        <v>73</v>
      </c>
      <c r="E146" s="100"/>
      <c r="F146" s="100"/>
      <c r="G146" s="100"/>
      <c r="H146" s="100"/>
      <c r="I146" s="100"/>
      <c r="U146" s="31"/>
      <c r="V146" s="31"/>
      <c r="AO146" s="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row>
    <row r="147" spans="3:76" ht="15" customHeight="1" x14ac:dyDescent="0.3">
      <c r="D147" s="2"/>
      <c r="AO147" s="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row>
    <row r="148" spans="3:76" ht="15" customHeight="1" x14ac:dyDescent="0.3">
      <c r="D148" s="2" t="s">
        <v>112</v>
      </c>
      <c r="E148" s="55"/>
      <c r="F148" s="55"/>
      <c r="G148" s="55"/>
      <c r="H148" s="55"/>
      <c r="I148" s="55"/>
      <c r="J148" s="55"/>
      <c r="K148" s="55"/>
      <c r="L148" s="55"/>
      <c r="M148" s="55"/>
      <c r="N148" s="55"/>
      <c r="O148" s="55"/>
      <c r="P148" s="55"/>
      <c r="Q148" s="55"/>
      <c r="R148" s="55"/>
      <c r="S148" s="55"/>
      <c r="T148" s="55"/>
      <c r="U148" s="55"/>
      <c r="V148" s="55"/>
      <c r="Y148" s="2" t="s">
        <v>8</v>
      </c>
      <c r="Z148" s="140"/>
      <c r="AA148" s="140"/>
      <c r="AB148" s="140"/>
      <c r="AC148" s="140"/>
      <c r="AD148" s="140"/>
      <c r="AE148" s="140"/>
      <c r="AF148" s="6"/>
      <c r="AG148" s="6"/>
      <c r="AO148" s="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row>
    <row r="149" spans="3:76" ht="15" customHeight="1" x14ac:dyDescent="0.3">
      <c r="D149" s="2"/>
      <c r="Z149" s="6"/>
      <c r="AA149" s="6"/>
      <c r="AB149" s="6"/>
      <c r="AC149" s="6"/>
      <c r="AD149" s="6"/>
      <c r="AE149" s="6"/>
      <c r="AF149" s="6"/>
      <c r="AG149" s="6"/>
      <c r="AO149" s="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row>
    <row r="150" spans="3:76" ht="15" customHeight="1" x14ac:dyDescent="0.3">
      <c r="D150" s="2"/>
      <c r="Z150" s="6"/>
      <c r="AA150" s="6"/>
      <c r="AB150" s="6"/>
      <c r="AC150" s="6"/>
      <c r="AD150" s="6"/>
      <c r="AE150" s="6"/>
      <c r="AF150" s="6"/>
      <c r="AG150" s="6"/>
      <c r="AO150" s="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row>
    <row r="151" spans="3:76" ht="15" customHeight="1" x14ac:dyDescent="0.3">
      <c r="D151" s="2"/>
      <c r="Z151" s="6"/>
      <c r="AA151" s="6"/>
      <c r="AB151" s="6"/>
      <c r="AC151" s="6"/>
      <c r="AD151" s="6"/>
      <c r="AE151" s="6"/>
      <c r="AF151" s="6"/>
      <c r="AG151" s="6"/>
      <c r="AO151" s="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row>
    <row r="152" spans="3:76" ht="15" customHeight="1" x14ac:dyDescent="0.3">
      <c r="D152" s="2"/>
      <c r="Z152" s="6"/>
      <c r="AA152" s="6"/>
      <c r="AB152" s="6"/>
      <c r="AC152" s="6"/>
      <c r="AD152" s="6"/>
      <c r="AE152" s="6"/>
      <c r="AF152" s="6"/>
      <c r="AG152" s="6"/>
      <c r="AO152" s="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row>
    <row r="153" spans="3:76" ht="15" customHeight="1" x14ac:dyDescent="0.3">
      <c r="D153" s="2"/>
      <c r="Z153" s="6"/>
      <c r="AA153" s="6"/>
      <c r="AB153" s="6"/>
      <c r="AC153" s="6"/>
      <c r="AD153" s="6"/>
      <c r="AE153" s="6"/>
      <c r="AF153" s="6"/>
      <c r="AG153" s="6"/>
      <c r="AO153" s="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row>
    <row r="154" spans="3:76" ht="15" customHeight="1" x14ac:dyDescent="0.3">
      <c r="D154" s="2"/>
      <c r="Z154" s="6"/>
      <c r="AA154" s="6"/>
      <c r="AB154" s="6"/>
      <c r="AC154" s="6"/>
      <c r="AD154" s="6"/>
      <c r="AE154" s="6"/>
      <c r="AF154" s="6"/>
      <c r="AG154" s="6"/>
      <c r="AO154" s="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row>
    <row r="155" spans="3:76" ht="15" customHeight="1" x14ac:dyDescent="0.3">
      <c r="D155" s="2"/>
      <c r="Z155" s="6"/>
      <c r="AA155" s="6"/>
      <c r="AB155" s="6"/>
      <c r="AC155" s="6"/>
      <c r="AD155" s="6"/>
      <c r="AE155" s="6"/>
      <c r="AF155" s="6"/>
      <c r="AG155" s="6"/>
      <c r="AO155" s="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row>
    <row r="156" spans="3:76" ht="15" customHeight="1" x14ac:dyDescent="0.3">
      <c r="D156" s="2"/>
      <c r="Z156" s="6"/>
      <c r="AA156" s="6"/>
      <c r="AB156" s="6"/>
      <c r="AC156" s="6"/>
      <c r="AD156" s="6"/>
      <c r="AE156" s="6"/>
      <c r="AF156" s="6"/>
      <c r="AG156" s="6"/>
      <c r="AO156" s="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row>
    <row r="157" spans="3:76" ht="15" customHeight="1" x14ac:dyDescent="0.3">
      <c r="D157" s="2"/>
      <c r="Z157" s="6"/>
      <c r="AA157" s="6"/>
      <c r="AB157" s="6"/>
      <c r="AC157" s="6"/>
      <c r="AD157" s="6"/>
      <c r="AE157" s="6"/>
      <c r="AF157" s="6"/>
      <c r="AG157" s="6"/>
      <c r="AO157" s="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row>
    <row r="158" spans="3:76" ht="15" customHeight="1" x14ac:dyDescent="0.3">
      <c r="D158" s="2"/>
      <c r="Z158" s="6"/>
      <c r="AA158" s="6"/>
      <c r="AB158" s="6"/>
      <c r="AC158" s="6"/>
      <c r="AD158" s="6"/>
      <c r="AE158" s="6"/>
      <c r="AF158" s="6"/>
      <c r="AG158" s="6"/>
      <c r="AO158" s="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row>
    <row r="159" spans="3:76" ht="15" customHeight="1" x14ac:dyDescent="0.3">
      <c r="D159" s="2"/>
      <c r="Z159" s="6"/>
      <c r="AA159" s="6"/>
      <c r="AB159" s="6"/>
      <c r="AC159" s="6"/>
      <c r="AD159" s="6"/>
      <c r="AE159" s="6"/>
      <c r="AF159" s="6"/>
      <c r="AG159" s="6"/>
      <c r="AO159" s="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row>
    <row r="160" spans="3:76" ht="15" customHeight="1" x14ac:dyDescent="0.3">
      <c r="D160" s="2"/>
      <c r="Z160" s="6"/>
      <c r="AA160" s="6"/>
      <c r="AB160" s="6"/>
      <c r="AC160" s="6"/>
      <c r="AD160" s="6"/>
      <c r="AE160" s="6"/>
      <c r="AF160" s="6"/>
      <c r="AG160" s="6"/>
      <c r="AO160" s="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row>
    <row r="161" spans="2:76" ht="15" customHeight="1" x14ac:dyDescent="0.3">
      <c r="D161" s="2"/>
      <c r="Z161" s="6"/>
      <c r="AA161" s="6"/>
      <c r="AB161" s="6"/>
      <c r="AC161" s="6"/>
      <c r="AD161" s="6"/>
      <c r="AE161" s="6"/>
      <c r="AF161" s="6"/>
      <c r="AG161" s="6"/>
      <c r="AO161" s="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row>
    <row r="162" spans="2:76" ht="15" customHeight="1" x14ac:dyDescent="0.3">
      <c r="D162" s="2"/>
      <c r="Z162" s="6"/>
      <c r="AA162" s="6"/>
      <c r="AB162" s="6"/>
      <c r="AC162" s="6"/>
      <c r="AD162" s="6"/>
      <c r="AE162" s="6"/>
      <c r="AF162" s="6"/>
      <c r="AG162" s="6"/>
      <c r="AO162" s="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row>
    <row r="163" spans="2:76" ht="15" customHeight="1" x14ac:dyDescent="0.3">
      <c r="D163" s="2"/>
      <c r="Z163" s="6"/>
      <c r="AA163" s="6"/>
      <c r="AB163" s="6"/>
      <c r="AC163" s="6"/>
      <c r="AD163" s="6"/>
      <c r="AE163" s="6"/>
      <c r="AF163" s="6"/>
      <c r="AG163" s="6"/>
      <c r="AO163" s="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row>
    <row r="164" spans="2:76" ht="15" customHeight="1" x14ac:dyDescent="0.3">
      <c r="AO164" s="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row>
    <row r="165" spans="2:76" ht="15" customHeight="1" x14ac:dyDescent="0.3">
      <c r="B165" s="111">
        <f>Tables!$C$13</f>
        <v>45566</v>
      </c>
      <c r="C165" s="111"/>
      <c r="D165" s="111"/>
      <c r="E165" s="111"/>
      <c r="F165" s="111"/>
      <c r="G165" s="111"/>
      <c r="H165" s="111"/>
      <c r="R165" s="110" t="s">
        <v>124</v>
      </c>
      <c r="S165" s="110"/>
      <c r="T165" s="110"/>
      <c r="U165" s="110"/>
      <c r="AO165" s="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row>
    <row r="166" spans="2:76" ht="15" customHeight="1" x14ac:dyDescent="0.3">
      <c r="AL166" s="6"/>
      <c r="AM166" s="6"/>
      <c r="AN166" s="6"/>
      <c r="AO166" s="4"/>
    </row>
    <row r="167" spans="2:76" ht="19.95" hidden="1" customHeight="1" x14ac:dyDescent="0.3"/>
    <row r="168" spans="2:76" ht="19.95" hidden="1" customHeight="1" x14ac:dyDescent="0.3"/>
    <row r="169" spans="2:76" ht="19.95" hidden="1" customHeight="1" x14ac:dyDescent="0.3"/>
    <row r="170" spans="2:76" ht="19.95" hidden="1" customHeight="1" x14ac:dyDescent="0.3"/>
    <row r="171" spans="2:76" ht="19.95" hidden="1" customHeight="1" x14ac:dyDescent="0.3"/>
    <row r="172" spans="2:76" ht="19.95" hidden="1" customHeight="1" x14ac:dyDescent="0.3"/>
    <row r="173" spans="2:76" ht="19.95" hidden="1" customHeight="1" x14ac:dyDescent="0.3"/>
    <row r="174" spans="2:76" ht="19.95" hidden="1" customHeight="1" x14ac:dyDescent="0.3"/>
    <row r="175" spans="2:76" ht="19.95" hidden="1" customHeight="1" x14ac:dyDescent="0.3"/>
    <row r="176" spans="2:76" ht="19.95" hidden="1" customHeight="1" x14ac:dyDescent="0.3"/>
    <row r="177" ht="19.95" hidden="1" customHeight="1" x14ac:dyDescent="0.3"/>
    <row r="178" ht="19.95" hidden="1" customHeight="1" x14ac:dyDescent="0.3"/>
    <row r="179" ht="19.95" hidden="1" customHeight="1" x14ac:dyDescent="0.3"/>
    <row r="180" ht="19.95" hidden="1" customHeight="1" x14ac:dyDescent="0.3"/>
    <row r="181" ht="19.95" hidden="1" customHeight="1" x14ac:dyDescent="0.3"/>
    <row r="182" ht="19.95" hidden="1" customHeight="1" x14ac:dyDescent="0.3"/>
    <row r="183" ht="19.95" hidden="1" customHeight="1" x14ac:dyDescent="0.3"/>
    <row r="184" ht="19.95" hidden="1" customHeight="1" x14ac:dyDescent="0.3"/>
    <row r="185" ht="19.95" hidden="1" customHeight="1" x14ac:dyDescent="0.3"/>
    <row r="186" ht="19.95" hidden="1" customHeight="1" x14ac:dyDescent="0.3"/>
    <row r="187" ht="19.95" hidden="1" customHeight="1" x14ac:dyDescent="0.3"/>
    <row r="188" ht="19.95" hidden="1" customHeight="1" x14ac:dyDescent="0.3"/>
    <row r="189" ht="19.95" hidden="1" customHeight="1" x14ac:dyDescent="0.3"/>
    <row r="190" ht="19.95" hidden="1" customHeight="1" x14ac:dyDescent="0.3"/>
    <row r="191" ht="19.95" hidden="1" customHeight="1" x14ac:dyDescent="0.3"/>
    <row r="192" ht="19.95" hidden="1" customHeight="1" x14ac:dyDescent="0.3"/>
    <row r="193" ht="19.95" hidden="1" customHeight="1" x14ac:dyDescent="0.3"/>
    <row r="194" ht="19.95" hidden="1" customHeight="1" x14ac:dyDescent="0.3"/>
    <row r="195" ht="19.95" hidden="1" customHeight="1" x14ac:dyDescent="0.3"/>
    <row r="196" ht="19.95" hidden="1" customHeight="1" x14ac:dyDescent="0.3"/>
    <row r="197" ht="19.95" hidden="1" customHeight="1" x14ac:dyDescent="0.3"/>
    <row r="198" ht="19.95" hidden="1" customHeight="1" x14ac:dyDescent="0.3"/>
    <row r="199" ht="19.95" hidden="1" customHeight="1" x14ac:dyDescent="0.3"/>
    <row r="200" ht="19.95" hidden="1" customHeight="1" x14ac:dyDescent="0.3"/>
    <row r="201" ht="19.95" hidden="1" customHeight="1" x14ac:dyDescent="0.3"/>
    <row r="202" ht="19.95" hidden="1" customHeight="1" x14ac:dyDescent="0.3"/>
    <row r="203" ht="19.95" hidden="1" customHeight="1" x14ac:dyDescent="0.3"/>
  </sheetData>
  <sheetProtection algorithmName="SHA-512" hashValue="tth/kvfsHmraM3n+2D9ihpL60k8fdaB8r+WtMOJasvMi4P25gwiekVd4rZAH76u1W7DdbOg3aRnptDtnPjIieQ==" saltValue="rDV0nKgBYTUFyD2pShAy3A==" spinCount="100000" sheet="1" objects="1" scenarios="1" selectLockedCells="1"/>
  <mergeCells count="81">
    <mergeCell ref="Z148:AE148"/>
    <mergeCell ref="B165:H165"/>
    <mergeCell ref="R165:U165"/>
    <mergeCell ref="E144:M144"/>
    <mergeCell ref="R144:V144"/>
    <mergeCell ref="E145:V145"/>
    <mergeCell ref="Z145:AD145"/>
    <mergeCell ref="AE145:AJ145"/>
    <mergeCell ref="E146:I146"/>
    <mergeCell ref="E142:V142"/>
    <mergeCell ref="Z142:AJ143"/>
    <mergeCell ref="E143:M143"/>
    <mergeCell ref="R143:V143"/>
    <mergeCell ref="AE122:AJ122"/>
    <mergeCell ref="F125:U125"/>
    <mergeCell ref="F126:U126"/>
    <mergeCell ref="F127:U127"/>
    <mergeCell ref="Y127:AB127"/>
    <mergeCell ref="AG127:AJ127"/>
    <mergeCell ref="F128:U128"/>
    <mergeCell ref="F129:U129"/>
    <mergeCell ref="AE129:AJ129"/>
    <mergeCell ref="D137:AJ138"/>
    <mergeCell ref="E141:V141"/>
    <mergeCell ref="F117:U117"/>
    <mergeCell ref="AE117:AJ117"/>
    <mergeCell ref="B120:H120"/>
    <mergeCell ref="R120:U120"/>
    <mergeCell ref="E121:Y121"/>
    <mergeCell ref="AE121:AJ121"/>
    <mergeCell ref="F116:U116"/>
    <mergeCell ref="X106:Y106"/>
    <mergeCell ref="AB106:AH106"/>
    <mergeCell ref="X108:Y108"/>
    <mergeCell ref="AB108:AH108"/>
    <mergeCell ref="X110:Y110"/>
    <mergeCell ref="AB110:AH110"/>
    <mergeCell ref="F113:U113"/>
    <mergeCell ref="F114:U114"/>
    <mergeCell ref="F115:U115"/>
    <mergeCell ref="Y115:AB115"/>
    <mergeCell ref="AG115:AJ115"/>
    <mergeCell ref="X100:Y100"/>
    <mergeCell ref="AB100:AH100"/>
    <mergeCell ref="X102:Y102"/>
    <mergeCell ref="AB102:AH102"/>
    <mergeCell ref="X104:Y104"/>
    <mergeCell ref="AB104:AH104"/>
    <mergeCell ref="J90:AJ92"/>
    <mergeCell ref="V55:AJ55"/>
    <mergeCell ref="B64:H64"/>
    <mergeCell ref="R64:U64"/>
    <mergeCell ref="E65:Y65"/>
    <mergeCell ref="AE65:AJ65"/>
    <mergeCell ref="AE66:AJ66"/>
    <mergeCell ref="Y73:AB73"/>
    <mergeCell ref="Y75:AB75"/>
    <mergeCell ref="Y81:AB81"/>
    <mergeCell ref="Y83:AB83"/>
    <mergeCell ref="J87:AJ89"/>
    <mergeCell ref="AA45:AJ45"/>
    <mergeCell ref="AE14:AJ14"/>
    <mergeCell ref="E15:Y15"/>
    <mergeCell ref="AE15:AJ15"/>
    <mergeCell ref="E16:Y16"/>
    <mergeCell ref="AE16:AJ16"/>
    <mergeCell ref="E17:K17"/>
    <mergeCell ref="O17:R17"/>
    <mergeCell ref="W17:Y17"/>
    <mergeCell ref="AE17:AJ17"/>
    <mergeCell ref="E18:Y18"/>
    <mergeCell ref="AE18:AJ18"/>
    <mergeCell ref="E19:Y19"/>
    <mergeCell ref="AE19:AJ19"/>
    <mergeCell ref="V41:AJ41"/>
    <mergeCell ref="F11:AJ11"/>
    <mergeCell ref="T1:AK4"/>
    <mergeCell ref="BG1:BW4"/>
    <mergeCell ref="AP6:BF7"/>
    <mergeCell ref="E7:X7"/>
    <mergeCell ref="AE7:AJ7"/>
  </mergeCells>
  <conditionalFormatting sqref="B135 B137">
    <cfRule type="expression" dxfId="258" priority="47">
      <formula>$AL$135=1</formula>
    </cfRule>
  </conditionalFormatting>
  <conditionalFormatting sqref="C58 R58">
    <cfRule type="expression" dxfId="257" priority="80">
      <formula>$AL$58=1</formula>
    </cfRule>
  </conditionalFormatting>
  <conditionalFormatting sqref="D98 F98">
    <cfRule type="expression" dxfId="256" priority="46">
      <formula>ISBLANK(D98)</formula>
    </cfRule>
  </conditionalFormatting>
  <conditionalFormatting sqref="D100 F100">
    <cfRule type="expression" dxfId="255" priority="45">
      <formula>ISBLANK(D100)</formula>
    </cfRule>
  </conditionalFormatting>
  <conditionalFormatting sqref="D102 F102">
    <cfRule type="expression" dxfId="254" priority="43">
      <formula>ISBLANK(D102)</formula>
    </cfRule>
  </conditionalFormatting>
  <conditionalFormatting sqref="D104 F104">
    <cfRule type="expression" dxfId="253" priority="129">
      <formula>ISBLANK(D104)</formula>
    </cfRule>
  </conditionalFormatting>
  <conditionalFormatting sqref="D106 F106">
    <cfRule type="expression" dxfId="252" priority="12">
      <formula>ISBLANK(D106)</formula>
    </cfRule>
  </conditionalFormatting>
  <conditionalFormatting sqref="D108 F108">
    <cfRule type="expression" dxfId="251" priority="9">
      <formula>ISBLANK(D108)</formula>
    </cfRule>
  </conditionalFormatting>
  <conditionalFormatting sqref="D110 F110">
    <cfRule type="expression" dxfId="250" priority="6">
      <formula>ISBLANK(D110)</formula>
    </cfRule>
  </conditionalFormatting>
  <conditionalFormatting sqref="E17">
    <cfRule type="expression" dxfId="249" priority="19">
      <formula>ISBLANK(E17)</formula>
    </cfRule>
  </conditionalFormatting>
  <conditionalFormatting sqref="E141:E142 E145:E146">
    <cfRule type="expression" dxfId="248" priority="23">
      <formula>ISBLANK(E141)</formula>
    </cfRule>
  </conditionalFormatting>
  <conditionalFormatting sqref="E143:M144 R143:V144">
    <cfRule type="expression" dxfId="247" priority="22">
      <formula>ISBLANK(E143)</formula>
    </cfRule>
  </conditionalFormatting>
  <conditionalFormatting sqref="E15:Y16 E18:Y19 AE19:AJ19">
    <cfRule type="expression" dxfId="246" priority="97">
      <formula>ISBLANK(E15)</formula>
    </cfRule>
  </conditionalFormatting>
  <conditionalFormatting sqref="E65:Y65 AE65:AJ66">
    <cfRule type="cellIs" dxfId="245" priority="75" operator="equal">
      <formula>0</formula>
    </cfRule>
  </conditionalFormatting>
  <conditionalFormatting sqref="E121:Y121 AE121:AJ122">
    <cfRule type="cellIs" dxfId="244" priority="3" operator="equal">
      <formula>0</formula>
    </cfRule>
  </conditionalFormatting>
  <conditionalFormatting sqref="F98 D98">
    <cfRule type="expression" priority="44" stopIfTrue="1">
      <formula>$AL$98=2</formula>
    </cfRule>
  </conditionalFormatting>
  <conditionalFormatting sqref="F98">
    <cfRule type="expression" dxfId="243" priority="39">
      <formula>$AM$98=2</formula>
    </cfRule>
  </conditionalFormatting>
  <conditionalFormatting sqref="F100 D100">
    <cfRule type="expression" priority="42" stopIfTrue="1">
      <formula>$AL$100=2</formula>
    </cfRule>
  </conditionalFormatting>
  <conditionalFormatting sqref="F100">
    <cfRule type="expression" dxfId="242" priority="38">
      <formula>$AM$100=2</formula>
    </cfRule>
  </conditionalFormatting>
  <conditionalFormatting sqref="F102 D102">
    <cfRule type="expression" priority="40" stopIfTrue="1">
      <formula>$AL$102=2</formula>
    </cfRule>
  </conditionalFormatting>
  <conditionalFormatting sqref="F102">
    <cfRule type="expression" dxfId="241" priority="37">
      <formula>$AM$102=2</formula>
    </cfRule>
  </conditionalFormatting>
  <conditionalFormatting sqref="F104 D104">
    <cfRule type="expression" priority="128" stopIfTrue="1">
      <formula>$AL$104=2</formula>
    </cfRule>
  </conditionalFormatting>
  <conditionalFormatting sqref="F104">
    <cfRule type="expression" dxfId="240" priority="41">
      <formula>$AM$104=2</formula>
    </cfRule>
  </conditionalFormatting>
  <conditionalFormatting sqref="F106 D106">
    <cfRule type="expression" priority="11" stopIfTrue="1">
      <formula>$AL$106=2</formula>
    </cfRule>
  </conditionalFormatting>
  <conditionalFormatting sqref="F106">
    <cfRule type="expression" dxfId="239" priority="10">
      <formula>$AM$106=2</formula>
    </cfRule>
  </conditionalFormatting>
  <conditionalFormatting sqref="F108 D108">
    <cfRule type="expression" priority="8" stopIfTrue="1">
      <formula>$AL$108=2</formula>
    </cfRule>
  </conditionalFormatting>
  <conditionalFormatting sqref="F108">
    <cfRule type="expression" dxfId="238" priority="7">
      <formula>$AM$108=2</formula>
    </cfRule>
  </conditionalFormatting>
  <conditionalFormatting sqref="F110 D110">
    <cfRule type="expression" priority="5" stopIfTrue="1">
      <formula>$AL$110=2</formula>
    </cfRule>
  </conditionalFormatting>
  <conditionalFormatting sqref="F110">
    <cfRule type="expression" dxfId="237" priority="4">
      <formula>$AM$110=2</formula>
    </cfRule>
  </conditionalFormatting>
  <conditionalFormatting sqref="F113:U115 Y115:AB115 AG115:AJ115 F116 F117:U117 AE117:AJ117">
    <cfRule type="expression" dxfId="236" priority="79">
      <formula>ISBLANK(F113)</formula>
    </cfRule>
  </conditionalFormatting>
  <conditionalFormatting sqref="F125:U129 Y127:AB127 AG127:AJ127 AE129:AJ129">
    <cfRule type="expression" priority="76" stopIfTrue="1">
      <formula>$AM$124=2</formula>
    </cfRule>
    <cfRule type="expression" dxfId="235" priority="78">
      <formula>ISBLANK(F125)</formula>
    </cfRule>
  </conditionalFormatting>
  <conditionalFormatting sqref="G21 M21">
    <cfRule type="expression" dxfId="234" priority="95">
      <formula>ISBLANK(G21)</formula>
    </cfRule>
  </conditionalFormatting>
  <conditionalFormatting sqref="N27 P27">
    <cfRule type="expression" priority="92" stopIfTrue="1">
      <formula>$AL$25=2</formula>
    </cfRule>
    <cfRule type="expression" dxfId="233" priority="94">
      <formula>ISBLANK(N27)</formula>
    </cfRule>
    <cfRule type="expression" priority="93" stopIfTrue="1">
      <formula>$AL$27=2</formula>
    </cfRule>
  </conditionalFormatting>
  <conditionalFormatting sqref="N29 P29">
    <cfRule type="expression" dxfId="232" priority="91">
      <formula>ISBLANK(N29)</formula>
    </cfRule>
    <cfRule type="expression" priority="90" stopIfTrue="1">
      <formula>$AL$29=2</formula>
    </cfRule>
    <cfRule type="expression" priority="89" stopIfTrue="1">
      <formula>$AL$25=2</formula>
    </cfRule>
  </conditionalFormatting>
  <conditionalFormatting sqref="N31 P31">
    <cfRule type="expression" priority="66" stopIfTrue="1">
      <formula>$AL$25=2</formula>
    </cfRule>
    <cfRule type="expression" dxfId="231" priority="68">
      <formula>ISBLANK(N31)</formula>
    </cfRule>
    <cfRule type="expression" priority="67" stopIfTrue="1">
      <formula>$AL$31=2</formula>
    </cfRule>
  </conditionalFormatting>
  <conditionalFormatting sqref="N35 P35">
    <cfRule type="expression" dxfId="230" priority="118">
      <formula>$AL$35=1</formula>
    </cfRule>
    <cfRule type="expression" priority="117" stopIfTrue="1">
      <formula>$AL$35=2</formula>
    </cfRule>
    <cfRule type="expression" priority="116" stopIfTrue="1">
      <formula>$AL$33=2</formula>
    </cfRule>
  </conditionalFormatting>
  <conditionalFormatting sqref="N39 P39">
    <cfRule type="expression" dxfId="229" priority="100">
      <formula>$AL$39=1</formula>
    </cfRule>
    <cfRule type="expression" priority="98" stopIfTrue="1">
      <formula>$AL$37=2</formula>
    </cfRule>
    <cfRule type="expression" priority="99" stopIfTrue="1">
      <formula>$AL$39=2</formula>
    </cfRule>
  </conditionalFormatting>
  <conditionalFormatting sqref="N43 P43">
    <cfRule type="expression" priority="101" stopIfTrue="1">
      <formula>$AL$41=2</formula>
    </cfRule>
    <cfRule type="expression" dxfId="228" priority="103">
      <formula>$AL$43=1</formula>
    </cfRule>
    <cfRule type="expression" priority="102" stopIfTrue="1">
      <formula>$AL$43=2</formula>
    </cfRule>
  </conditionalFormatting>
  <conditionalFormatting sqref="N47 P47">
    <cfRule type="expression" dxfId="227" priority="121">
      <formula>ISBLANK(N47)</formula>
    </cfRule>
    <cfRule type="expression" priority="120" stopIfTrue="1">
      <formula>$AL$47=2</formula>
    </cfRule>
    <cfRule type="expression" priority="119" stopIfTrue="1">
      <formula>$AL$45=2</formula>
    </cfRule>
  </conditionalFormatting>
  <conditionalFormatting sqref="N49 P49">
    <cfRule type="expression" dxfId="226" priority="124">
      <formula>ISBLANK(N49)</formula>
    </cfRule>
    <cfRule type="expression" priority="122" stopIfTrue="1">
      <formula>$AL$45=2</formula>
    </cfRule>
    <cfRule type="expression" priority="123" stopIfTrue="1">
      <formula>$AL$49=2</formula>
    </cfRule>
  </conditionalFormatting>
  <conditionalFormatting sqref="N51 P51">
    <cfRule type="expression" priority="125" stopIfTrue="1">
      <formula>$AL$45=2</formula>
    </cfRule>
    <cfRule type="expression" priority="126" stopIfTrue="1">
      <formula>$AL$51=2</formula>
    </cfRule>
    <cfRule type="expression" dxfId="225" priority="127">
      <formula>ISBLANK(N51)</formula>
    </cfRule>
  </conditionalFormatting>
  <conditionalFormatting sqref="O17">
    <cfRule type="expression" dxfId="224" priority="20">
      <formula>ISBLANK(O17)</formula>
    </cfRule>
  </conditionalFormatting>
  <conditionalFormatting sqref="P67">
    <cfRule type="expression" dxfId="223" priority="56">
      <formula>$AL$67=1</formula>
    </cfRule>
  </conditionalFormatting>
  <conditionalFormatting sqref="T67">
    <cfRule type="expression" dxfId="222" priority="55">
      <formula>$AL$67=1</formula>
    </cfRule>
  </conditionalFormatting>
  <conditionalFormatting sqref="V41:AJ41">
    <cfRule type="cellIs" priority="35" stopIfTrue="1" operator="greaterThan">
      <formula>0</formula>
    </cfRule>
    <cfRule type="expression" dxfId="221" priority="36">
      <formula>$AN$37=2</formula>
    </cfRule>
  </conditionalFormatting>
  <conditionalFormatting sqref="V55:AJ55">
    <cfRule type="expression" dxfId="220" priority="32">
      <formula>$AN$51=2</formula>
    </cfRule>
    <cfRule type="cellIs" priority="31" stopIfTrue="1" operator="greaterThan">
      <formula>0</formula>
    </cfRule>
  </conditionalFormatting>
  <conditionalFormatting sqref="W17">
    <cfRule type="expression" dxfId="219" priority="21">
      <formula>ISBLANK(W17)</formula>
    </cfRule>
  </conditionalFormatting>
  <conditionalFormatting sqref="X100 AB100">
    <cfRule type="cellIs" priority="29" stopIfTrue="1" operator="greaterThan">
      <formula>0</formula>
    </cfRule>
    <cfRule type="expression" dxfId="218" priority="30">
      <formula>$AN$100=2</formula>
    </cfRule>
  </conditionalFormatting>
  <conditionalFormatting sqref="X102 AB102">
    <cfRule type="cellIs" priority="27" stopIfTrue="1" operator="greaterThan">
      <formula>0</formula>
    </cfRule>
    <cfRule type="expression" dxfId="217" priority="28">
      <formula>$AN$102=2</formula>
    </cfRule>
  </conditionalFormatting>
  <conditionalFormatting sqref="X104 AB104">
    <cfRule type="expression" dxfId="216" priority="131">
      <formula>$AN$104=2</formula>
    </cfRule>
    <cfRule type="cellIs" priority="130" stopIfTrue="1" operator="greaterThan">
      <formula>0</formula>
    </cfRule>
  </conditionalFormatting>
  <conditionalFormatting sqref="X106 AB106">
    <cfRule type="expression" dxfId="215" priority="18">
      <formula>$AN$106=2</formula>
    </cfRule>
    <cfRule type="cellIs" priority="17" stopIfTrue="1" operator="greaterThan">
      <formula>0</formula>
    </cfRule>
  </conditionalFormatting>
  <conditionalFormatting sqref="X108 AB108">
    <cfRule type="cellIs" priority="15" stopIfTrue="1" operator="greaterThan">
      <formula>0</formula>
    </cfRule>
    <cfRule type="expression" dxfId="214" priority="16">
      <formula>$AN$108=2</formula>
    </cfRule>
  </conditionalFormatting>
  <conditionalFormatting sqref="X110 AB110">
    <cfRule type="cellIs" priority="13" stopIfTrue="1" operator="greaterThan">
      <formula>0</formula>
    </cfRule>
    <cfRule type="expression" dxfId="213" priority="14">
      <formula>$AN$110=2</formula>
    </cfRule>
  </conditionalFormatting>
  <conditionalFormatting sqref="Y67">
    <cfRule type="expression" dxfId="212" priority="54">
      <formula>$AL$67=1</formula>
    </cfRule>
  </conditionalFormatting>
  <conditionalFormatting sqref="Y73:AB73">
    <cfRule type="expression" priority="112" stopIfTrue="1">
      <formula>$AL$73=1</formula>
    </cfRule>
    <cfRule type="expression" dxfId="211" priority="113">
      <formula>$AL$73=2</formula>
    </cfRule>
    <cfRule type="cellIs" priority="82" stopIfTrue="1" operator="greaterThan">
      <formula>0</formula>
    </cfRule>
  </conditionalFormatting>
  <conditionalFormatting sqref="Y75:AB75">
    <cfRule type="cellIs" priority="81" stopIfTrue="1" operator="greaterThan">
      <formula>0</formula>
    </cfRule>
    <cfRule type="expression" priority="114" stopIfTrue="1">
      <formula>$AL$75=1</formula>
    </cfRule>
    <cfRule type="expression" dxfId="210" priority="115">
      <formula>$AL$75=2</formula>
    </cfRule>
  </conditionalFormatting>
  <conditionalFormatting sqref="Y81:AB81">
    <cfRule type="expression" priority="49" stopIfTrue="1">
      <formula>$AL$81=1</formula>
    </cfRule>
    <cfRule type="expression" dxfId="209" priority="50">
      <formula>$AL$81=2</formula>
    </cfRule>
    <cfRule type="cellIs" priority="48" stopIfTrue="1" operator="greaterThan">
      <formula>0</formula>
    </cfRule>
  </conditionalFormatting>
  <conditionalFormatting sqref="Y83:AB83">
    <cfRule type="expression" priority="52" stopIfTrue="1">
      <formula>$AL$83=1</formula>
    </cfRule>
    <cfRule type="cellIs" priority="51" stopIfTrue="1" operator="greaterThan">
      <formula>0</formula>
    </cfRule>
    <cfRule type="expression" dxfId="208" priority="53">
      <formula>$AL$83=2</formula>
    </cfRule>
  </conditionalFormatting>
  <conditionalFormatting sqref="Z148:AE148">
    <cfRule type="expression" dxfId="207" priority="96">
      <formula>ISBLANK(Z148)</formula>
    </cfRule>
  </conditionalFormatting>
  <conditionalFormatting sqref="Z142:AJ143">
    <cfRule type="expression" priority="1" stopIfTrue="1">
      <formula>$AL$144=2</formula>
    </cfRule>
    <cfRule type="expression" dxfId="206" priority="2">
      <formula>ISBLANK(Z142)</formula>
    </cfRule>
  </conditionalFormatting>
  <conditionalFormatting sqref="AA45:AJ45">
    <cfRule type="expression" dxfId="205" priority="34">
      <formula>ISBLANK(AA45)</formula>
    </cfRule>
    <cfRule type="cellIs" priority="33" stopIfTrue="1" operator="greaterThan">
      <formula>0</formula>
    </cfRule>
  </conditionalFormatting>
  <conditionalFormatting sqref="AD124">
    <cfRule type="expression" priority="74" stopIfTrue="1">
      <formula>$AL$124=2</formula>
    </cfRule>
    <cfRule type="expression" dxfId="204" priority="77">
      <formula>$AM$124=1</formula>
    </cfRule>
  </conditionalFormatting>
  <conditionalFormatting sqref="AE14:AE18">
    <cfRule type="expression" dxfId="203" priority="70">
      <formula>ISBLANK(AE14)</formula>
    </cfRule>
  </conditionalFormatting>
  <conditionalFormatting sqref="AE14:AJ14">
    <cfRule type="expression" priority="69" stopIfTrue="1">
      <formula>$AL$14=0</formula>
    </cfRule>
  </conditionalFormatting>
  <conditionalFormatting sqref="AE145:AJ145">
    <cfRule type="expression" dxfId="202" priority="71">
      <formula>ISBLANK(AE145)</formula>
    </cfRule>
  </conditionalFormatting>
  <conditionalFormatting sqref="AG27 AI27">
    <cfRule type="expression" dxfId="201" priority="88">
      <formula>ISBLANK(AG27)</formula>
    </cfRule>
    <cfRule type="expression" priority="87" stopIfTrue="1">
      <formula>$AM$27=2</formula>
    </cfRule>
    <cfRule type="expression" priority="86" stopIfTrue="1">
      <formula>$AM$25=2</formula>
    </cfRule>
  </conditionalFormatting>
  <conditionalFormatting sqref="AG29 AI29">
    <cfRule type="expression" priority="83" stopIfTrue="1">
      <formula>$AM$25=2</formula>
    </cfRule>
    <cfRule type="expression" priority="84" stopIfTrue="1">
      <formula>$AM29=2</formula>
    </cfRule>
    <cfRule type="expression" dxfId="200" priority="85">
      <formula>$AM$29=1</formula>
    </cfRule>
  </conditionalFormatting>
  <conditionalFormatting sqref="AG31 AI31">
    <cfRule type="expression" dxfId="199" priority="65">
      <formula>$AM$31=1</formula>
    </cfRule>
    <cfRule type="expression" priority="64" stopIfTrue="1">
      <formula>$AM$31=2</formula>
    </cfRule>
    <cfRule type="expression" priority="63" stopIfTrue="1">
      <formula>$AM$25=2</formula>
    </cfRule>
  </conditionalFormatting>
  <conditionalFormatting sqref="AG33 AI33">
    <cfRule type="expression" priority="60" stopIfTrue="1">
      <formula>$AM$25=2</formula>
    </cfRule>
    <cfRule type="expression" dxfId="198" priority="62">
      <formula>$AM$33=1</formula>
    </cfRule>
    <cfRule type="expression" priority="61" stopIfTrue="1">
      <formula>$AM$33=2</formula>
    </cfRule>
  </conditionalFormatting>
  <conditionalFormatting sqref="AG35 AI35">
    <cfRule type="expression" dxfId="197" priority="26">
      <formula>$AM$35=1</formula>
    </cfRule>
    <cfRule type="expression" priority="25" stopIfTrue="1">
      <formula>$AM$35=2</formula>
    </cfRule>
    <cfRule type="expression" priority="24" stopIfTrue="1">
      <formula>$AM$25=2</formula>
    </cfRule>
  </conditionalFormatting>
  <conditionalFormatting sqref="AG37 AI37">
    <cfRule type="expression" dxfId="196" priority="59">
      <formula>$AM$37=1</formula>
    </cfRule>
    <cfRule type="expression" priority="58" stopIfTrue="1">
      <formula>$AM$37=2</formula>
    </cfRule>
    <cfRule type="expression" priority="57" stopIfTrue="1">
      <formula>$AM$25=2</formula>
    </cfRule>
  </conditionalFormatting>
  <conditionalFormatting sqref="AG47 AI47">
    <cfRule type="expression" priority="111">
      <formula>$AM$47=2</formula>
    </cfRule>
    <cfRule type="expression" dxfId="195" priority="110">
      <formula>$AM$47=1</formula>
    </cfRule>
  </conditionalFormatting>
  <conditionalFormatting sqref="AG49 AI49">
    <cfRule type="expression" priority="104" stopIfTrue="1">
      <formula>#REF!=2</formula>
    </cfRule>
    <cfRule type="expression" priority="105" stopIfTrue="1">
      <formula>$AM$49=2</formula>
    </cfRule>
    <cfRule type="expression" dxfId="194" priority="106">
      <formula>$AM$49=1</formula>
    </cfRule>
  </conditionalFormatting>
  <conditionalFormatting sqref="AG51 AI51">
    <cfRule type="expression" dxfId="193" priority="109">
      <formula>$AM$51=1</formula>
    </cfRule>
    <cfRule type="expression" priority="108" stopIfTrue="1">
      <formula>$AM$51=2</formula>
    </cfRule>
    <cfRule type="expression" priority="107" stopIfTrue="1">
      <formula>#REF!=2</formula>
    </cfRule>
  </conditionalFormatting>
  <pageMargins left="0.2" right="0.2" top="0.5" bottom="0.25" header="0.3" footer="0.3"/>
  <pageSetup orientation="portrait" r:id="rId1"/>
  <rowBreaks count="2" manualBreakCount="2">
    <brk id="64" max="16383" man="1"/>
    <brk id="120"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623E9C1-C40A-499C-8EB0-FE443A3D9F39}">
          <x14:formula1>
            <xm:f>Tables!$G$22:$G$28</xm:f>
          </x14:formula1>
          <xm:sqref>Z142:AJ143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52B32-F41B-4CC8-A6DE-92DD325FBF99}">
  <sheetPr codeName="Sheet5">
    <tabColor theme="7" tint="0.39997558519241921"/>
  </sheetPr>
  <dimension ref="A1:DK169"/>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4" customWidth="1"/>
    <col min="2" max="36" width="2.77734375" style="4" customWidth="1"/>
    <col min="37" max="37" width="1.77734375" style="4" customWidth="1"/>
    <col min="38" max="38" width="4.77734375" style="4" customWidth="1"/>
    <col min="39" max="44" width="4.77734375" style="68" hidden="1" customWidth="1"/>
    <col min="45" max="78" width="2.77734375" style="4" customWidth="1"/>
    <col min="79" max="79" width="8.88671875" style="4" hidden="1" customWidth="1"/>
    <col min="80" max="115" width="0" style="4" hidden="1" customWidth="1"/>
    <col min="116" max="16384" width="8.88671875" style="4" hidden="1"/>
  </cols>
  <sheetData>
    <row r="1" spans="1:78" ht="15" customHeight="1" x14ac:dyDescent="0.3">
      <c r="G1" s="5"/>
      <c r="H1" s="5"/>
      <c r="I1" s="5"/>
      <c r="J1" s="5"/>
      <c r="K1" s="5"/>
      <c r="L1" s="5"/>
      <c r="M1" s="5"/>
      <c r="N1" s="5"/>
      <c r="O1" s="5"/>
      <c r="P1" s="5"/>
      <c r="Q1" s="94" t="s">
        <v>277</v>
      </c>
      <c r="R1" s="94"/>
      <c r="S1" s="94"/>
      <c r="T1" s="94"/>
      <c r="U1" s="94"/>
      <c r="V1" s="94"/>
      <c r="W1" s="94"/>
      <c r="X1" s="94"/>
      <c r="Y1" s="94"/>
      <c r="Z1" s="94"/>
      <c r="AA1" s="94"/>
      <c r="AB1" s="94"/>
      <c r="AC1" s="94"/>
      <c r="AD1" s="94"/>
      <c r="AE1" s="94"/>
      <c r="AF1" s="94"/>
      <c r="AG1" s="94"/>
      <c r="AH1" s="94"/>
      <c r="AI1" s="94"/>
      <c r="AJ1" s="94"/>
      <c r="AK1" s="94"/>
      <c r="BF1" s="94" t="str">
        <f>Q1</f>
        <v>Form 4C - Underground Detention
Annual Inspection Form</v>
      </c>
      <c r="BG1" s="94"/>
      <c r="BH1" s="94"/>
      <c r="BI1" s="94"/>
      <c r="BJ1" s="94"/>
      <c r="BK1" s="94"/>
      <c r="BL1" s="94"/>
      <c r="BM1" s="94"/>
      <c r="BN1" s="94"/>
      <c r="BO1" s="94"/>
      <c r="BP1" s="94"/>
      <c r="BQ1" s="94"/>
      <c r="BR1" s="94"/>
      <c r="BS1" s="94"/>
      <c r="BT1" s="94"/>
      <c r="BU1" s="94"/>
      <c r="BV1" s="94"/>
      <c r="BW1" s="94"/>
      <c r="BX1" s="94"/>
      <c r="BY1" s="94"/>
    </row>
    <row r="2" spans="1:78" ht="15" customHeight="1" x14ac:dyDescent="0.3">
      <c r="E2" s="5"/>
      <c r="F2" s="5"/>
      <c r="G2" s="5"/>
      <c r="H2" s="5"/>
      <c r="I2" s="5"/>
      <c r="J2" s="5"/>
      <c r="K2" s="5"/>
      <c r="L2" s="5"/>
      <c r="M2" s="5"/>
      <c r="N2" s="5"/>
      <c r="O2" s="5"/>
      <c r="P2" s="5"/>
      <c r="Q2" s="94"/>
      <c r="R2" s="94"/>
      <c r="S2" s="94"/>
      <c r="T2" s="94"/>
      <c r="U2" s="94"/>
      <c r="V2" s="94"/>
      <c r="W2" s="94"/>
      <c r="X2" s="94"/>
      <c r="Y2" s="94"/>
      <c r="Z2" s="94"/>
      <c r="AA2" s="94"/>
      <c r="AB2" s="94"/>
      <c r="AC2" s="94"/>
      <c r="AD2" s="94"/>
      <c r="AE2" s="94"/>
      <c r="AF2" s="94"/>
      <c r="AG2" s="94"/>
      <c r="AH2" s="94"/>
      <c r="AI2" s="94"/>
      <c r="AJ2" s="94"/>
      <c r="AK2" s="94"/>
      <c r="BF2" s="94"/>
      <c r="BG2" s="94"/>
      <c r="BH2" s="94"/>
      <c r="BI2" s="94"/>
      <c r="BJ2" s="94"/>
      <c r="BK2" s="94"/>
      <c r="BL2" s="94"/>
      <c r="BM2" s="94"/>
      <c r="BN2" s="94"/>
      <c r="BO2" s="94"/>
      <c r="BP2" s="94"/>
      <c r="BQ2" s="94"/>
      <c r="BR2" s="94"/>
      <c r="BS2" s="94"/>
      <c r="BT2" s="94"/>
      <c r="BU2" s="94"/>
      <c r="BV2" s="94"/>
      <c r="BW2" s="94"/>
      <c r="BX2" s="94"/>
      <c r="BY2" s="94"/>
    </row>
    <row r="3" spans="1:78" ht="15" customHeight="1" x14ac:dyDescent="0.3">
      <c r="E3" s="5"/>
      <c r="F3" s="5"/>
      <c r="G3" s="5"/>
      <c r="H3" s="5"/>
      <c r="I3" s="5"/>
      <c r="J3" s="5"/>
      <c r="K3" s="5"/>
      <c r="L3" s="5"/>
      <c r="M3" s="5"/>
      <c r="N3" s="5"/>
      <c r="O3" s="5"/>
      <c r="P3" s="5"/>
      <c r="Q3" s="94"/>
      <c r="R3" s="94"/>
      <c r="S3" s="94"/>
      <c r="T3" s="94"/>
      <c r="U3" s="94"/>
      <c r="V3" s="94"/>
      <c r="W3" s="94"/>
      <c r="X3" s="94"/>
      <c r="Y3" s="94"/>
      <c r="Z3" s="94"/>
      <c r="AA3" s="94"/>
      <c r="AB3" s="94"/>
      <c r="AC3" s="94"/>
      <c r="AD3" s="94"/>
      <c r="AE3" s="94"/>
      <c r="AF3" s="94"/>
      <c r="AG3" s="94"/>
      <c r="AH3" s="94"/>
      <c r="AI3" s="94"/>
      <c r="AJ3" s="94"/>
      <c r="AK3" s="94"/>
      <c r="BF3" s="94"/>
      <c r="BG3" s="94"/>
      <c r="BH3" s="94"/>
      <c r="BI3" s="94"/>
      <c r="BJ3" s="94"/>
      <c r="BK3" s="94"/>
      <c r="BL3" s="94"/>
      <c r="BM3" s="94"/>
      <c r="BN3" s="94"/>
      <c r="BO3" s="94"/>
      <c r="BP3" s="94"/>
      <c r="BQ3" s="94"/>
      <c r="BR3" s="94"/>
      <c r="BS3" s="94"/>
      <c r="BT3" s="94"/>
      <c r="BU3" s="94"/>
      <c r="BV3" s="94"/>
      <c r="BW3" s="94"/>
      <c r="BX3" s="94"/>
      <c r="BY3" s="94"/>
    </row>
    <row r="4" spans="1:78" ht="15" customHeight="1" x14ac:dyDescent="0.3">
      <c r="E4" s="5"/>
      <c r="F4" s="5"/>
      <c r="G4" s="5"/>
      <c r="H4" s="5"/>
      <c r="I4" s="5"/>
      <c r="J4" s="5"/>
      <c r="K4" s="5"/>
      <c r="L4" s="5"/>
      <c r="M4" s="5"/>
      <c r="N4" s="5"/>
      <c r="O4" s="5"/>
      <c r="P4" s="5"/>
      <c r="Q4" s="94"/>
      <c r="R4" s="94"/>
      <c r="S4" s="94"/>
      <c r="T4" s="94"/>
      <c r="U4" s="94"/>
      <c r="V4" s="94"/>
      <c r="W4" s="94"/>
      <c r="X4" s="94"/>
      <c r="Y4" s="94"/>
      <c r="Z4" s="94"/>
      <c r="AA4" s="94"/>
      <c r="AB4" s="94"/>
      <c r="AC4" s="94"/>
      <c r="AD4" s="94"/>
      <c r="AE4" s="94"/>
      <c r="AF4" s="94"/>
      <c r="AG4" s="94"/>
      <c r="AH4" s="94"/>
      <c r="AI4" s="94"/>
      <c r="AJ4" s="94"/>
      <c r="AK4" s="94"/>
      <c r="BF4" s="94"/>
      <c r="BG4" s="94"/>
      <c r="BH4" s="94"/>
      <c r="BI4" s="94"/>
      <c r="BJ4" s="94"/>
      <c r="BK4" s="94"/>
      <c r="BL4" s="94"/>
      <c r="BM4" s="94"/>
      <c r="BN4" s="94"/>
      <c r="BO4" s="94"/>
      <c r="BP4" s="94"/>
      <c r="BQ4" s="94"/>
      <c r="BR4" s="94"/>
      <c r="BS4" s="94"/>
      <c r="BT4" s="94"/>
      <c r="BU4" s="94"/>
      <c r="BV4" s="94"/>
      <c r="BW4" s="94"/>
      <c r="BX4" s="94"/>
      <c r="BY4" s="94"/>
    </row>
    <row r="5" spans="1:78" ht="4.95" customHeight="1" x14ac:dyDescent="0.3">
      <c r="E5" s="5"/>
      <c r="F5" s="5"/>
      <c r="G5" s="5"/>
      <c r="H5" s="5"/>
      <c r="I5" s="5"/>
      <c r="J5" s="5"/>
      <c r="K5" s="5"/>
      <c r="L5" s="5"/>
      <c r="M5" s="5"/>
      <c r="N5" s="5"/>
      <c r="O5" s="5"/>
      <c r="P5" s="5"/>
      <c r="Q5" s="5"/>
      <c r="R5" s="5"/>
      <c r="S5" s="5"/>
      <c r="T5" s="5"/>
      <c r="U5" s="5"/>
      <c r="V5" s="5"/>
      <c r="W5" s="5"/>
      <c r="X5" s="5"/>
      <c r="Y5" s="5"/>
      <c r="Z5" s="5"/>
      <c r="AA5" s="5"/>
      <c r="AB5" s="9"/>
      <c r="AC5" s="9"/>
      <c r="AD5" s="9"/>
      <c r="AE5" s="9"/>
      <c r="AF5" s="9"/>
      <c r="AG5" s="9"/>
      <c r="AH5" s="9"/>
      <c r="AI5" s="9"/>
      <c r="AJ5" s="9"/>
    </row>
    <row r="6" spans="1:78" ht="15" customHeight="1" x14ac:dyDescent="0.3">
      <c r="A6" s="12"/>
      <c r="B6" s="13" t="s">
        <v>56</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5"/>
      <c r="AS6" s="95" t="s">
        <v>26</v>
      </c>
      <c r="AT6" s="95"/>
      <c r="AU6" s="95"/>
      <c r="AV6" s="95"/>
      <c r="AW6" s="95"/>
      <c r="AX6" s="95"/>
      <c r="AY6" s="95"/>
      <c r="AZ6" s="95"/>
      <c r="BA6" s="95"/>
      <c r="BB6" s="95"/>
      <c r="BC6" s="95"/>
      <c r="BD6" s="95"/>
      <c r="BE6" s="95"/>
      <c r="BF6" s="95"/>
      <c r="BG6" s="95"/>
      <c r="BH6" s="38"/>
      <c r="BI6" s="38"/>
      <c r="BJ6" s="38"/>
      <c r="BK6" s="38"/>
      <c r="BL6" s="38"/>
      <c r="BM6" s="38"/>
      <c r="BN6" s="38"/>
      <c r="BO6" s="38"/>
      <c r="BP6" s="38"/>
      <c r="BQ6" s="38"/>
      <c r="BR6" s="38"/>
      <c r="BS6" s="38"/>
      <c r="BT6" s="38"/>
      <c r="BU6" s="38"/>
      <c r="BV6" s="38"/>
      <c r="BW6" s="38"/>
      <c r="BX6" s="38"/>
      <c r="BY6" s="38"/>
      <c r="BZ6" s="38"/>
    </row>
    <row r="7" spans="1:78" ht="15" customHeight="1" x14ac:dyDescent="0.3">
      <c r="A7" s="16"/>
      <c r="B7" s="17" t="s">
        <v>21</v>
      </c>
      <c r="C7" s="17"/>
      <c r="D7" s="17"/>
      <c r="E7" s="96"/>
      <c r="F7" s="96"/>
      <c r="G7" s="96"/>
      <c r="H7" s="96"/>
      <c r="I7" s="96"/>
      <c r="J7" s="96"/>
      <c r="K7" s="96"/>
      <c r="L7" s="96"/>
      <c r="M7" s="96"/>
      <c r="N7" s="96"/>
      <c r="O7" s="96"/>
      <c r="P7" s="96"/>
      <c r="Q7" s="96"/>
      <c r="R7" s="96"/>
      <c r="S7" s="96"/>
      <c r="T7" s="96"/>
      <c r="U7" s="96"/>
      <c r="V7" s="96"/>
      <c r="W7" s="96"/>
      <c r="X7" s="96"/>
      <c r="Y7" s="17"/>
      <c r="Z7" s="17"/>
      <c r="AA7" s="17"/>
      <c r="AB7" s="17"/>
      <c r="AC7" s="17"/>
      <c r="AD7" s="18" t="s">
        <v>8</v>
      </c>
      <c r="AE7" s="97"/>
      <c r="AF7" s="97"/>
      <c r="AG7" s="97"/>
      <c r="AH7" s="97"/>
      <c r="AI7" s="97"/>
      <c r="AJ7" s="97"/>
      <c r="AK7" s="19"/>
      <c r="AS7" s="95"/>
      <c r="AT7" s="95"/>
      <c r="AU7" s="95"/>
      <c r="AV7" s="95"/>
      <c r="AW7" s="95"/>
      <c r="AX7" s="95"/>
      <c r="AY7" s="95"/>
      <c r="AZ7" s="95"/>
      <c r="BA7" s="95"/>
      <c r="BB7" s="95"/>
      <c r="BC7" s="95"/>
      <c r="BD7" s="95"/>
      <c r="BE7" s="95"/>
      <c r="BF7" s="95"/>
      <c r="BG7" s="95"/>
    </row>
    <row r="8" spans="1:78" ht="4.95" customHeight="1" x14ac:dyDescent="0.3">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8"/>
      <c r="AG8" s="26"/>
      <c r="AH8" s="26"/>
      <c r="AI8" s="26"/>
      <c r="AJ8" s="26"/>
      <c r="AK8" s="19"/>
    </row>
    <row r="9" spans="1:78" ht="15" customHeight="1" x14ac:dyDescent="0.3">
      <c r="A9" s="16"/>
      <c r="B9" s="17" t="s">
        <v>9</v>
      </c>
      <c r="C9" s="17"/>
      <c r="D9" s="17"/>
      <c r="E9" s="17"/>
      <c r="F9" s="17"/>
      <c r="G9" s="54"/>
      <c r="H9" s="17" t="s">
        <v>61</v>
      </c>
      <c r="I9" s="17"/>
      <c r="J9" s="17"/>
      <c r="K9" s="17"/>
      <c r="L9" s="17"/>
      <c r="M9" s="54"/>
      <c r="N9" s="17" t="s">
        <v>62</v>
      </c>
      <c r="O9" s="17"/>
      <c r="P9" s="17"/>
      <c r="Q9" s="17"/>
      <c r="R9" s="17"/>
      <c r="S9" s="17"/>
      <c r="T9" s="17"/>
      <c r="U9" s="17"/>
      <c r="V9" s="54"/>
      <c r="W9" s="17" t="s">
        <v>63</v>
      </c>
      <c r="X9" s="17"/>
      <c r="Y9" s="17"/>
      <c r="Z9" s="17"/>
      <c r="AA9" s="17"/>
      <c r="AB9" s="17"/>
      <c r="AC9" s="54"/>
      <c r="AD9" s="17" t="s">
        <v>64</v>
      </c>
      <c r="AE9" s="17"/>
      <c r="AF9" s="17"/>
      <c r="AG9" s="17"/>
      <c r="AH9" s="17"/>
      <c r="AI9" s="17"/>
      <c r="AJ9" s="17"/>
      <c r="AK9" s="19"/>
      <c r="AS9" s="10" t="s">
        <v>154</v>
      </c>
      <c r="AT9" s="10"/>
      <c r="AU9" s="10"/>
      <c r="AV9" s="10"/>
      <c r="AW9" s="10"/>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row>
    <row r="10" spans="1:78" ht="4.95" customHeight="1" x14ac:dyDescent="0.3">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9"/>
      <c r="AS10" s="10"/>
      <c r="AT10" s="10"/>
      <c r="AU10" s="10"/>
      <c r="AV10" s="10"/>
      <c r="AW10" s="10"/>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row>
    <row r="11" spans="1:78" ht="15" customHeight="1" x14ac:dyDescent="0.3">
      <c r="A11" s="16"/>
      <c r="B11" s="17" t="s">
        <v>10</v>
      </c>
      <c r="C11" s="17"/>
      <c r="D11" s="17"/>
      <c r="E11" s="17"/>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9"/>
      <c r="AS11" s="29">
        <v>1</v>
      </c>
      <c r="AT11" s="10" t="s">
        <v>278</v>
      </c>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row>
    <row r="12" spans="1:78" ht="4.95" customHeight="1" x14ac:dyDescent="0.3">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2"/>
      <c r="AS12" s="29"/>
      <c r="AT12" s="10"/>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row>
    <row r="13" spans="1:78" ht="4.95" customHeight="1" x14ac:dyDescent="0.3">
      <c r="AS13" s="29"/>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row>
    <row r="14" spans="1:78" ht="15" customHeight="1" x14ac:dyDescent="0.3">
      <c r="B14" s="1" t="s">
        <v>85</v>
      </c>
      <c r="C14" s="1"/>
      <c r="D14" s="1"/>
      <c r="AD14" s="2" t="str">
        <f>IF(Tables!C25=0,"",Tables!C25&amp;": ")</f>
        <v xml:space="preserve">ENG No.: </v>
      </c>
      <c r="AE14" s="99"/>
      <c r="AF14" s="99"/>
      <c r="AG14" s="99"/>
      <c r="AH14" s="99"/>
      <c r="AI14" s="99"/>
      <c r="AJ14" s="99"/>
      <c r="AM14" s="71">
        <f>LEN(AD14)</f>
        <v>9</v>
      </c>
      <c r="AT14" s="64" t="s">
        <v>51</v>
      </c>
      <c r="AU14" s="4" t="s">
        <v>279</v>
      </c>
      <c r="AX14" s="58"/>
      <c r="AY14" s="58"/>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row>
    <row r="15" spans="1:78" ht="15" customHeight="1" x14ac:dyDescent="0.3">
      <c r="D15" s="2" t="s">
        <v>67</v>
      </c>
      <c r="E15" s="98"/>
      <c r="F15" s="98"/>
      <c r="G15" s="98"/>
      <c r="H15" s="98"/>
      <c r="I15" s="98"/>
      <c r="J15" s="98"/>
      <c r="K15" s="98"/>
      <c r="L15" s="98"/>
      <c r="M15" s="98"/>
      <c r="N15" s="98"/>
      <c r="O15" s="98"/>
      <c r="P15" s="98"/>
      <c r="Q15" s="98"/>
      <c r="R15" s="98"/>
      <c r="S15" s="98"/>
      <c r="T15" s="98"/>
      <c r="U15" s="98"/>
      <c r="V15" s="98"/>
      <c r="W15" s="98"/>
      <c r="X15" s="98"/>
      <c r="Y15" s="98"/>
      <c r="AD15" s="2" t="s">
        <v>86</v>
      </c>
      <c r="AE15" s="140"/>
      <c r="AF15" s="140"/>
      <c r="AG15" s="140"/>
      <c r="AH15" s="140"/>
      <c r="AI15" s="140"/>
      <c r="AJ15" s="140"/>
      <c r="AS15" s="29"/>
      <c r="AT15" s="64" t="s">
        <v>51</v>
      </c>
      <c r="AU15" s="58" t="s">
        <v>171</v>
      </c>
      <c r="AV15" s="58"/>
      <c r="AX15" s="58"/>
      <c r="AY15" s="58"/>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row>
    <row r="16" spans="1:78" ht="15" customHeight="1" x14ac:dyDescent="0.3">
      <c r="D16" s="2" t="s">
        <v>68</v>
      </c>
      <c r="E16" s="103"/>
      <c r="F16" s="103"/>
      <c r="G16" s="103"/>
      <c r="H16" s="103"/>
      <c r="I16" s="103"/>
      <c r="J16" s="103"/>
      <c r="K16" s="103"/>
      <c r="L16" s="103"/>
      <c r="M16" s="103"/>
      <c r="N16" s="103"/>
      <c r="O16" s="103"/>
      <c r="P16" s="103"/>
      <c r="Q16" s="103"/>
      <c r="R16" s="103"/>
      <c r="S16" s="103"/>
      <c r="T16" s="103"/>
      <c r="U16" s="103"/>
      <c r="V16" s="103"/>
      <c r="W16" s="103"/>
      <c r="X16" s="103"/>
      <c r="Y16" s="103"/>
      <c r="AB16" s="2"/>
      <c r="AD16" s="2" t="s">
        <v>87</v>
      </c>
      <c r="AE16" s="142"/>
      <c r="AF16" s="142"/>
      <c r="AG16" s="142"/>
      <c r="AH16" s="142"/>
      <c r="AI16" s="142"/>
      <c r="AJ16" s="142"/>
      <c r="AT16" s="64" t="s">
        <v>51</v>
      </c>
      <c r="AU16" s="58" t="s">
        <v>170</v>
      </c>
      <c r="AV16" s="58"/>
      <c r="AW16" s="58"/>
      <c r="AX16" s="58"/>
      <c r="AY16" s="58"/>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row>
    <row r="17" spans="2:78" ht="15" customHeight="1" x14ac:dyDescent="0.3">
      <c r="C17" s="25"/>
      <c r="D17" s="2" t="s">
        <v>175</v>
      </c>
      <c r="E17" s="103"/>
      <c r="F17" s="103"/>
      <c r="G17" s="103"/>
      <c r="H17" s="103"/>
      <c r="I17" s="103"/>
      <c r="J17" s="103"/>
      <c r="K17" s="41"/>
      <c r="L17" s="41"/>
      <c r="M17" s="77" t="s">
        <v>71</v>
      </c>
      <c r="N17" s="103"/>
      <c r="O17" s="103"/>
      <c r="P17" s="103"/>
      <c r="Q17" s="103"/>
      <c r="R17" s="41"/>
      <c r="S17" s="41"/>
      <c r="T17" s="41"/>
      <c r="U17" s="77" t="s">
        <v>72</v>
      </c>
      <c r="V17" s="104"/>
      <c r="W17" s="104"/>
      <c r="X17" s="104"/>
      <c r="Y17" s="104"/>
      <c r="Z17" s="25"/>
      <c r="AA17" s="25"/>
      <c r="AC17" s="25"/>
      <c r="AD17" s="2" t="s">
        <v>88</v>
      </c>
      <c r="AE17" s="143"/>
      <c r="AF17" s="143"/>
      <c r="AG17" s="143"/>
      <c r="AH17" s="143"/>
      <c r="AI17" s="143"/>
      <c r="AJ17" s="143"/>
      <c r="AS17" s="29">
        <v>2</v>
      </c>
      <c r="AT17" s="58" t="s">
        <v>280</v>
      </c>
      <c r="AU17" s="58"/>
      <c r="AV17" s="58"/>
      <c r="AW17" s="58"/>
      <c r="AX17" s="58"/>
      <c r="AY17" s="58"/>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row>
    <row r="18" spans="2:78" ht="15" customHeight="1" x14ac:dyDescent="0.3">
      <c r="C18" s="25"/>
      <c r="D18" s="2" t="s">
        <v>90</v>
      </c>
      <c r="E18" s="103"/>
      <c r="F18" s="103"/>
      <c r="G18" s="103"/>
      <c r="H18" s="103"/>
      <c r="I18" s="103"/>
      <c r="J18" s="103"/>
      <c r="K18" s="98"/>
      <c r="L18" s="98"/>
      <c r="M18" s="98"/>
      <c r="N18" s="103"/>
      <c r="O18" s="103"/>
      <c r="P18" s="103"/>
      <c r="Q18" s="103"/>
      <c r="R18" s="98"/>
      <c r="S18" s="98"/>
      <c r="T18" s="98"/>
      <c r="U18" s="98"/>
      <c r="V18" s="103"/>
      <c r="W18" s="103"/>
      <c r="X18" s="103"/>
      <c r="Y18" s="103"/>
      <c r="Z18" s="25"/>
      <c r="AA18" s="25"/>
      <c r="AC18" s="25"/>
      <c r="AD18" s="2" t="s">
        <v>89</v>
      </c>
      <c r="AE18" s="144"/>
      <c r="AF18" s="144"/>
      <c r="AG18" s="144"/>
      <c r="AH18" s="144"/>
      <c r="AI18" s="144"/>
      <c r="AJ18" s="144"/>
      <c r="AS18" s="29">
        <v>3</v>
      </c>
      <c r="AT18" s="58" t="s">
        <v>46</v>
      </c>
      <c r="AU18" s="58"/>
      <c r="AV18" s="58"/>
      <c r="AW18" s="58"/>
      <c r="AX18" s="58"/>
      <c r="AY18" s="58"/>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row>
    <row r="19" spans="2:78" ht="15" customHeight="1" x14ac:dyDescent="0.3">
      <c r="C19" s="25"/>
      <c r="D19" s="2" t="s">
        <v>69</v>
      </c>
      <c r="E19" s="106"/>
      <c r="F19" s="103"/>
      <c r="G19" s="103"/>
      <c r="H19" s="103"/>
      <c r="I19" s="103"/>
      <c r="J19" s="103"/>
      <c r="K19" s="103"/>
      <c r="L19" s="103"/>
      <c r="M19" s="103"/>
      <c r="N19" s="103"/>
      <c r="O19" s="103"/>
      <c r="P19" s="103"/>
      <c r="Q19" s="103"/>
      <c r="R19" s="103"/>
      <c r="S19" s="103"/>
      <c r="T19" s="103"/>
      <c r="U19" s="103"/>
      <c r="V19" s="103"/>
      <c r="W19" s="103"/>
      <c r="X19" s="103"/>
      <c r="Y19" s="103"/>
      <c r="Z19" s="25"/>
      <c r="AA19" s="25"/>
      <c r="AC19" s="25"/>
      <c r="AD19" s="2" t="s">
        <v>73</v>
      </c>
      <c r="AE19" s="146"/>
      <c r="AF19" s="146"/>
      <c r="AG19" s="146"/>
      <c r="AH19" s="146"/>
      <c r="AI19" s="146"/>
      <c r="AJ19" s="146"/>
      <c r="AS19" s="29"/>
      <c r="AT19" s="64" t="s">
        <v>51</v>
      </c>
      <c r="AU19" s="58" t="s">
        <v>39</v>
      </c>
      <c r="AV19" s="58"/>
      <c r="AW19" s="58"/>
      <c r="AX19" s="29"/>
      <c r="AY19" s="29"/>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row>
    <row r="20" spans="2:78" ht="4.95" customHeight="1" x14ac:dyDescent="0.3">
      <c r="AW20" s="58"/>
      <c r="AX20" s="29"/>
      <c r="AY20" s="29"/>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row>
    <row r="21" spans="2:78" ht="15" customHeight="1" x14ac:dyDescent="0.3">
      <c r="B21" s="4" t="s">
        <v>58</v>
      </c>
      <c r="C21" s="2"/>
      <c r="D21" s="2"/>
      <c r="G21" s="42"/>
      <c r="H21" s="4" t="s">
        <v>83</v>
      </c>
      <c r="M21" s="42"/>
      <c r="N21" s="4" t="s">
        <v>84</v>
      </c>
      <c r="AS21" s="29"/>
      <c r="AT21" s="64" t="s">
        <v>51</v>
      </c>
      <c r="AU21" s="58" t="s">
        <v>91</v>
      </c>
      <c r="AV21" s="29"/>
      <c r="AW21" s="29"/>
      <c r="AX21" s="65"/>
      <c r="AY21" s="65"/>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row>
    <row r="22" spans="2:78" ht="4.95" customHeight="1" x14ac:dyDescent="0.3">
      <c r="AS22" s="29"/>
      <c r="AT22" s="29"/>
      <c r="AU22" s="29"/>
      <c r="AV22" s="29"/>
      <c r="AW22" s="29"/>
      <c r="AX22" s="65"/>
      <c r="AY22" s="65"/>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row>
    <row r="23" spans="2:78" ht="15" customHeight="1" x14ac:dyDescent="0.3">
      <c r="B23" s="1" t="s">
        <v>92</v>
      </c>
      <c r="C23" s="2"/>
      <c r="D23" s="2"/>
      <c r="M23" s="42"/>
      <c r="N23" s="4" t="s">
        <v>281</v>
      </c>
      <c r="T23" s="42"/>
      <c r="U23" s="4" t="s">
        <v>282</v>
      </c>
      <c r="AM23" s="71">
        <f>IF(AND(ISBLANK(M23),ISBLANK(T23)),1,2)</f>
        <v>1</v>
      </c>
      <c r="AS23" s="29">
        <v>4</v>
      </c>
      <c r="AT23" s="58" t="str">
        <f>"Form 4C - Underground Detention Annual Inspection Form shall be submitted to the "&amp;Tables!$C$23&amp;" on an annual basis"</f>
        <v>Form 4C - Underground Detention Annual Inspection Form shall be submitted to the City on an annual basis</v>
      </c>
      <c r="AU23" s="58"/>
      <c r="AV23" s="65"/>
      <c r="AW23" s="65"/>
      <c r="AX23" s="65"/>
      <c r="AY23" s="65"/>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row>
    <row r="24" spans="2:78" ht="4.95" customHeight="1" x14ac:dyDescent="0.3">
      <c r="AS24" s="29"/>
      <c r="AT24" s="58"/>
      <c r="AU24" s="58"/>
      <c r="AV24" s="65"/>
      <c r="AW24" s="65"/>
      <c r="AX24" s="58"/>
      <c r="AY24" s="58"/>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row>
    <row r="25" spans="2:78" ht="15" customHeight="1" x14ac:dyDescent="0.3">
      <c r="B25" s="74">
        <v>1</v>
      </c>
      <c r="C25" s="69" t="s">
        <v>283</v>
      </c>
      <c r="M25" s="42"/>
      <c r="N25" s="4" t="s">
        <v>284</v>
      </c>
      <c r="U25" s="74">
        <v>2</v>
      </c>
      <c r="V25" s="69" t="s">
        <v>191</v>
      </c>
      <c r="AE25" s="42"/>
      <c r="AF25" s="4" t="s">
        <v>93</v>
      </c>
      <c r="AH25" s="4" t="s">
        <v>94</v>
      </c>
      <c r="AJ25" s="4" t="s">
        <v>75</v>
      </c>
      <c r="AM25" s="71">
        <f>IF(ISBLANK(M25),1,2)</f>
        <v>1</v>
      </c>
      <c r="AQ25" s="71">
        <f>IF(ISBLANK(AE25),1,2)</f>
        <v>1</v>
      </c>
      <c r="AS25" s="29"/>
      <c r="AT25" s="65" t="str">
        <f>"by "&amp;Tables!C27&amp;" of each year."</f>
        <v>by 30 Septbember of each year.</v>
      </c>
      <c r="AU25" s="58"/>
      <c r="AV25" s="65"/>
      <c r="AW25" s="65"/>
      <c r="AX25" s="58"/>
      <c r="AY25" s="58"/>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row>
    <row r="26" spans="2:78" ht="4.95" customHeight="1" x14ac:dyDescent="0.3">
      <c r="AU26" s="58"/>
      <c r="AV26" s="58"/>
      <c r="AW26" s="58"/>
      <c r="AX26" s="58"/>
      <c r="AY26" s="58"/>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row>
    <row r="27" spans="2:78" ht="15" customHeight="1" x14ac:dyDescent="0.3">
      <c r="F27" s="2" t="s">
        <v>285</v>
      </c>
      <c r="G27" s="99"/>
      <c r="H27" s="99"/>
      <c r="I27" s="99"/>
      <c r="J27" s="85"/>
      <c r="K27" s="88"/>
      <c r="L27" s="99"/>
      <c r="M27" s="99"/>
      <c r="N27" s="99"/>
      <c r="O27" s="85"/>
      <c r="P27" s="88"/>
      <c r="Q27" s="99"/>
      <c r="R27" s="99"/>
      <c r="S27" s="99"/>
      <c r="AG27" s="2" t="s">
        <v>286</v>
      </c>
      <c r="AH27" s="42"/>
      <c r="AJ27" s="42"/>
      <c r="AM27" s="71">
        <f>IF(ISBLANK(G27),1,2)</f>
        <v>1</v>
      </c>
      <c r="AN27" s="71">
        <f>IF(ISBLANK(L27),1,2)</f>
        <v>1</v>
      </c>
      <c r="AO27" s="71">
        <f>IF(ISBLANK(Q27),1,2)</f>
        <v>1</v>
      </c>
      <c r="AQ27" s="71">
        <f>IF(AND(ISBLANK(AH27),ISBLANK(AJ27)),1,2)</f>
        <v>1</v>
      </c>
      <c r="AS27" s="29">
        <v>5</v>
      </c>
      <c r="AT27" s="58" t="s">
        <v>287</v>
      </c>
      <c r="AU27" s="58"/>
      <c r="AV27" s="58"/>
      <c r="AW27" s="58"/>
      <c r="AX27" s="58"/>
      <c r="AY27" s="58"/>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row>
    <row r="28" spans="2:78" ht="4.95" customHeight="1" x14ac:dyDescent="0.3">
      <c r="J28" s="85"/>
      <c r="K28" s="88"/>
      <c r="O28" s="85"/>
      <c r="P28" s="88"/>
      <c r="AS28" s="29"/>
      <c r="AT28" s="58"/>
      <c r="AU28" s="58"/>
      <c r="AV28" s="58"/>
      <c r="AW28" s="58"/>
      <c r="AX28" s="58"/>
      <c r="AY28" s="58"/>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row>
    <row r="29" spans="2:78" ht="15" customHeight="1" x14ac:dyDescent="0.3">
      <c r="F29" s="2" t="s">
        <v>288</v>
      </c>
      <c r="G29" s="98"/>
      <c r="H29" s="98"/>
      <c r="I29" s="98"/>
      <c r="J29" s="85"/>
      <c r="K29" s="88"/>
      <c r="L29" s="98"/>
      <c r="M29" s="98"/>
      <c r="N29" s="98"/>
      <c r="O29" s="85"/>
      <c r="P29" s="88"/>
      <c r="Q29" s="98"/>
      <c r="R29" s="98"/>
      <c r="S29" s="98"/>
      <c r="AG29" s="2" t="s">
        <v>289</v>
      </c>
      <c r="AH29" s="42"/>
      <c r="AJ29" s="42"/>
      <c r="AQ29" s="71">
        <f>IF(AND(ISBLANK(AH29),ISBLANK(AJ29)),1,2)</f>
        <v>1</v>
      </c>
      <c r="AS29" s="29"/>
      <c r="AT29" s="58" t="s">
        <v>290</v>
      </c>
      <c r="AU29" s="58"/>
      <c r="AV29" s="58"/>
      <c r="AW29" s="58"/>
      <c r="AX29" s="58"/>
      <c r="AY29" s="58"/>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row>
    <row r="30" spans="2:78" ht="4.95" customHeight="1" x14ac:dyDescent="0.3">
      <c r="J30" s="85"/>
      <c r="K30" s="88"/>
      <c r="O30" s="85"/>
      <c r="P30" s="88"/>
      <c r="V30" s="6"/>
      <c r="AS30" s="29"/>
      <c r="AT30" s="58"/>
      <c r="AU30" s="58"/>
      <c r="AV30" s="58"/>
      <c r="AW30" s="58"/>
      <c r="AX30" s="58"/>
      <c r="AY30" s="58"/>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row>
    <row r="31" spans="2:78" ht="15" customHeight="1" x14ac:dyDescent="0.3">
      <c r="F31" s="2" t="s">
        <v>177</v>
      </c>
      <c r="G31" s="98"/>
      <c r="H31" s="98"/>
      <c r="I31" s="98"/>
      <c r="J31" s="85"/>
      <c r="K31" s="88"/>
      <c r="L31" s="98"/>
      <c r="M31" s="98"/>
      <c r="N31" s="98"/>
      <c r="O31" s="85"/>
      <c r="P31" s="88"/>
      <c r="Q31" s="98"/>
      <c r="R31" s="98"/>
      <c r="S31" s="98"/>
      <c r="AG31" s="2" t="s">
        <v>291</v>
      </c>
      <c r="AH31" s="42"/>
      <c r="AJ31" s="42"/>
      <c r="AQ31" s="71">
        <f>IF(AND(ISBLANK(AH31),ISBLANK(AJ31)),1,2)</f>
        <v>1</v>
      </c>
      <c r="AS31" s="29"/>
      <c r="AT31" s="58" t="s">
        <v>292</v>
      </c>
      <c r="AU31" s="58"/>
      <c r="AV31" s="58"/>
      <c r="AW31" s="58"/>
      <c r="AX31" s="58"/>
      <c r="AY31" s="58"/>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row>
    <row r="32" spans="2:78" ht="4.95" customHeight="1" x14ac:dyDescent="0.3">
      <c r="J32" s="85"/>
      <c r="K32" s="88"/>
      <c r="O32" s="85"/>
      <c r="P32" s="88"/>
      <c r="AS32" s="29"/>
      <c r="AT32" s="58"/>
      <c r="AU32" s="58"/>
      <c r="AV32" s="58"/>
      <c r="AW32" s="58"/>
      <c r="AX32" s="58"/>
      <c r="AY32" s="58"/>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row>
    <row r="33" spans="2:78" ht="15" customHeight="1" x14ac:dyDescent="0.3">
      <c r="G33" s="4" t="s">
        <v>94</v>
      </c>
      <c r="I33" s="4" t="s">
        <v>75</v>
      </c>
      <c r="J33" s="85"/>
      <c r="K33" s="88"/>
      <c r="L33" s="4" t="s">
        <v>94</v>
      </c>
      <c r="N33" s="4" t="s">
        <v>75</v>
      </c>
      <c r="O33" s="85"/>
      <c r="P33" s="88"/>
      <c r="Q33" s="4" t="s">
        <v>94</v>
      </c>
      <c r="S33" s="4" t="s">
        <v>75</v>
      </c>
      <c r="AG33" s="2" t="s">
        <v>293</v>
      </c>
      <c r="AH33" s="42"/>
      <c r="AJ33" s="42"/>
      <c r="AQ33" s="71">
        <f>IF(AND(ISBLANK(AH33),ISBLANK(AJ33)),1,2)</f>
        <v>1</v>
      </c>
      <c r="AT33" s="4" t="s">
        <v>294</v>
      </c>
      <c r="AX33" s="58"/>
      <c r="AY33" s="58"/>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row>
    <row r="34" spans="2:78" ht="4.95" customHeight="1" x14ac:dyDescent="0.3">
      <c r="J34" s="85"/>
      <c r="K34" s="88"/>
      <c r="O34" s="85"/>
      <c r="P34" s="88"/>
      <c r="AX34" s="58"/>
      <c r="AY34" s="58"/>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row>
    <row r="35" spans="2:78" ht="15" customHeight="1" x14ac:dyDescent="0.3">
      <c r="F35" s="2" t="s">
        <v>295</v>
      </c>
      <c r="G35" s="42"/>
      <c r="I35" s="42"/>
      <c r="J35" s="85"/>
      <c r="K35" s="88"/>
      <c r="L35" s="42"/>
      <c r="N35" s="42"/>
      <c r="O35" s="85"/>
      <c r="P35" s="88"/>
      <c r="Q35" s="42"/>
      <c r="S35" s="42"/>
      <c r="Z35" s="2" t="s">
        <v>296</v>
      </c>
      <c r="AA35" s="42"/>
      <c r="AB35" s="4" t="s">
        <v>284</v>
      </c>
      <c r="AG35" s="2" t="s">
        <v>293</v>
      </c>
      <c r="AH35" s="42"/>
      <c r="AJ35" s="42"/>
      <c r="AM35" s="71">
        <f>IF(AND(ISBLANK(G35),ISBLANK(I35)),1,2)</f>
        <v>1</v>
      </c>
      <c r="AN35" s="71">
        <f>IF(AND(ISBLANK(L35),ISBLANK(N35)),1,2)</f>
        <v>1</v>
      </c>
      <c r="AO35" s="71">
        <f>IF(AND(ISBLANK(Q35),ISBLANK(S35)),1,2)</f>
        <v>1</v>
      </c>
      <c r="AP35" s="71">
        <f>IF(ISBLANK(AA35),1,2)</f>
        <v>1</v>
      </c>
      <c r="AQ35" s="71">
        <f>IF(AND(ISBLANK(AH35),ISBLANK(AJ35)),1,2)</f>
        <v>1</v>
      </c>
      <c r="AS35" s="29">
        <v>6</v>
      </c>
      <c r="AT35" s="58" t="s">
        <v>160</v>
      </c>
      <c r="AU35" s="58"/>
      <c r="AV35" s="58"/>
      <c r="AW35" s="58"/>
      <c r="AX35" s="58"/>
      <c r="AY35" s="58"/>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row>
    <row r="36" spans="2:78" ht="4.95" customHeight="1" x14ac:dyDescent="0.3">
      <c r="J36" s="85"/>
      <c r="K36" s="88"/>
      <c r="O36" s="85"/>
      <c r="P36" s="88"/>
      <c r="Z36" s="2"/>
      <c r="AS36" s="29"/>
      <c r="AT36" s="58"/>
      <c r="AU36" s="58"/>
      <c r="AV36" s="58"/>
      <c r="AW36" s="58"/>
      <c r="AX36" s="58"/>
      <c r="AY36" s="58"/>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row>
    <row r="37" spans="2:78" ht="15" customHeight="1" x14ac:dyDescent="0.3">
      <c r="F37" s="2" t="s">
        <v>289</v>
      </c>
      <c r="G37" s="42"/>
      <c r="I37" s="42"/>
      <c r="J37" s="85"/>
      <c r="K37" s="88"/>
      <c r="L37" s="42"/>
      <c r="N37" s="42"/>
      <c r="O37" s="85"/>
      <c r="P37" s="88"/>
      <c r="Q37" s="42"/>
      <c r="S37" s="42"/>
      <c r="Z37" s="2" t="s">
        <v>297</v>
      </c>
      <c r="AA37" s="42"/>
      <c r="AB37" s="4" t="s">
        <v>284</v>
      </c>
      <c r="AG37" s="2" t="s">
        <v>293</v>
      </c>
      <c r="AH37" s="42"/>
      <c r="AJ37" s="42"/>
      <c r="AM37" s="71">
        <f>IF(AND(ISBLANK(G37),ISBLANK(I37)),1,2)</f>
        <v>1</v>
      </c>
      <c r="AN37" s="71">
        <f>IF(AND(ISBLANK(L37),ISBLANK(N37)),1,2)</f>
        <v>1</v>
      </c>
      <c r="AO37" s="71">
        <f>IF(AND(ISBLANK(Q37),ISBLANK(S37)),1,2)</f>
        <v>1</v>
      </c>
      <c r="AP37" s="71">
        <f>IF(ISBLANK(AA37),1,2)</f>
        <v>1</v>
      </c>
      <c r="AQ37" s="71">
        <f>IF(AND(ISBLANK(AH37),ISBLANK(AJ37)),1,2)</f>
        <v>1</v>
      </c>
      <c r="AS37" s="29"/>
      <c r="AT37" s="64" t="s">
        <v>51</v>
      </c>
      <c r="AU37" s="58" t="s">
        <v>161</v>
      </c>
      <c r="AV37" s="58"/>
      <c r="AW37" s="58"/>
      <c r="AX37" s="58"/>
      <c r="AY37" s="58"/>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row>
    <row r="38" spans="2:78" ht="4.95" customHeight="1" x14ac:dyDescent="0.3">
      <c r="J38" s="85"/>
      <c r="K38" s="88"/>
      <c r="O38" s="85"/>
      <c r="P38" s="88"/>
      <c r="Z38" s="2"/>
      <c r="AS38" s="29"/>
      <c r="AT38" s="64"/>
      <c r="AU38" s="58"/>
      <c r="AV38" s="58"/>
      <c r="AW38" s="58"/>
      <c r="AX38" s="58"/>
      <c r="AY38" s="58"/>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row>
    <row r="39" spans="2:78" ht="15" customHeight="1" x14ac:dyDescent="0.3">
      <c r="F39" s="2" t="s">
        <v>298</v>
      </c>
      <c r="G39" s="42"/>
      <c r="I39" s="42"/>
      <c r="J39" s="85"/>
      <c r="K39" s="88"/>
      <c r="L39" s="42"/>
      <c r="N39" s="42"/>
      <c r="O39" s="85"/>
      <c r="P39" s="88"/>
      <c r="Q39" s="42"/>
      <c r="S39" s="42"/>
      <c r="Z39" s="2" t="s">
        <v>299</v>
      </c>
      <c r="AA39" s="42"/>
      <c r="AB39" s="4" t="s">
        <v>284</v>
      </c>
      <c r="AG39" s="2" t="s">
        <v>293</v>
      </c>
      <c r="AH39" s="42"/>
      <c r="AJ39" s="42"/>
      <c r="AM39" s="71">
        <f>IF(AND(ISBLANK(G39),ISBLANK(I39)),1,2)</f>
        <v>1</v>
      </c>
      <c r="AN39" s="71">
        <f>IF(AND(ISBLANK(L39),ISBLANK(N39)),1,2)</f>
        <v>1</v>
      </c>
      <c r="AO39" s="71">
        <f>IF(AND(ISBLANK(Q39),ISBLANK(S39)),1,2)</f>
        <v>1</v>
      </c>
      <c r="AP39" s="71">
        <f>IF(ISBLANK(AA39),1,2)</f>
        <v>1</v>
      </c>
      <c r="AQ39" s="71">
        <f>IF(AND(ISBLANK(AH39),ISBLANK(AJ39)),1,2)</f>
        <v>1</v>
      </c>
      <c r="AS39" s="29"/>
      <c r="AT39" s="64" t="s">
        <v>51</v>
      </c>
      <c r="AU39" s="4" t="s">
        <v>162</v>
      </c>
      <c r="AV39" s="58"/>
      <c r="AW39" s="58"/>
      <c r="AX39" s="58"/>
      <c r="AY39" s="58"/>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row>
    <row r="40" spans="2:78" ht="4.95" customHeight="1" x14ac:dyDescent="0.3">
      <c r="J40" s="85"/>
      <c r="K40" s="88"/>
      <c r="O40" s="85"/>
      <c r="P40" s="88"/>
      <c r="AS40" s="29"/>
      <c r="AV40" s="58"/>
      <c r="AW40" s="58"/>
      <c r="AX40" s="58"/>
      <c r="AY40" s="58"/>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row>
    <row r="41" spans="2:78" ht="15" customHeight="1" x14ac:dyDescent="0.3">
      <c r="F41" s="2" t="s">
        <v>293</v>
      </c>
      <c r="G41" s="42"/>
      <c r="I41" s="42"/>
      <c r="J41" s="85"/>
      <c r="K41" s="88"/>
      <c r="L41" s="42"/>
      <c r="N41" s="42"/>
      <c r="O41" s="85"/>
      <c r="P41" s="88"/>
      <c r="Q41" s="42"/>
      <c r="S41" s="42"/>
      <c r="W41" s="25" t="s">
        <v>300</v>
      </c>
      <c r="AH41" s="42"/>
      <c r="AJ41" s="42"/>
      <c r="AM41" s="71">
        <f>IF(AND(ISBLANK(G41),ISBLANK(I41)),1,2)</f>
        <v>1</v>
      </c>
      <c r="AN41" s="71">
        <f>IF(AND(ISBLANK(L41),ISBLANK(N41)),1,2)</f>
        <v>1</v>
      </c>
      <c r="AO41" s="71">
        <f>IF(AND(ISBLANK(Q41),ISBLANK(S41)),1,2)</f>
        <v>1</v>
      </c>
      <c r="AQ41" s="71">
        <f>IF(AND(ISBLANK(AH41),ISBLANK(AJ41)),1,2)</f>
        <v>1</v>
      </c>
      <c r="AR41" s="71">
        <f>IF(ISBLANK(AH41),1,2)</f>
        <v>1</v>
      </c>
      <c r="AS41" s="29"/>
      <c r="AT41" s="64" t="s">
        <v>51</v>
      </c>
      <c r="AU41" s="4" t="s">
        <v>163</v>
      </c>
      <c r="AV41" s="58"/>
      <c r="AW41" s="58"/>
      <c r="AX41" s="58"/>
      <c r="AY41" s="58"/>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row>
    <row r="42" spans="2:78" ht="4.95" customHeight="1" x14ac:dyDescent="0.3">
      <c r="AT42" s="29"/>
      <c r="AV42" s="58"/>
      <c r="AW42" s="58"/>
      <c r="AX42" s="58"/>
      <c r="AY42" s="58"/>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row>
    <row r="43" spans="2:78" ht="15" customHeight="1" x14ac:dyDescent="0.3">
      <c r="B43" s="74">
        <v>2</v>
      </c>
      <c r="C43" s="69" t="s">
        <v>301</v>
      </c>
      <c r="M43" s="42"/>
      <c r="N43" s="4" t="s">
        <v>284</v>
      </c>
      <c r="W43" s="4" t="s">
        <v>196</v>
      </c>
      <c r="AM43" s="71">
        <f>IF(ISBLANK(M43),1,2)</f>
        <v>1</v>
      </c>
      <c r="AT43" s="64" t="s">
        <v>51</v>
      </c>
      <c r="AU43" s="4" t="s">
        <v>164</v>
      </c>
      <c r="AV43" s="58"/>
      <c r="AW43" s="58"/>
      <c r="AX43" s="58"/>
      <c r="AY43" s="58"/>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row>
    <row r="44" spans="2:78" ht="4.95" customHeight="1" x14ac:dyDescent="0.3">
      <c r="AT44" s="29"/>
      <c r="AV44" s="58"/>
      <c r="AW44" s="58"/>
      <c r="AX44" s="58"/>
      <c r="AY44" s="58"/>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row>
    <row r="45" spans="2:78" ht="15" customHeight="1" x14ac:dyDescent="0.3">
      <c r="F45" s="2" t="s">
        <v>285</v>
      </c>
      <c r="G45" s="99"/>
      <c r="H45" s="99"/>
      <c r="I45" s="99"/>
      <c r="J45" s="85"/>
      <c r="K45" s="88"/>
      <c r="L45" s="99"/>
      <c r="M45" s="99"/>
      <c r="N45" s="99"/>
      <c r="O45" s="85"/>
      <c r="P45" s="88"/>
      <c r="Q45" s="99"/>
      <c r="R45" s="99"/>
      <c r="S45" s="99"/>
      <c r="W45" s="98"/>
      <c r="X45" s="98"/>
      <c r="Y45" s="98"/>
      <c r="Z45" s="98"/>
      <c r="AA45" s="98"/>
      <c r="AB45" s="98"/>
      <c r="AC45" s="98"/>
      <c r="AD45" s="98"/>
      <c r="AE45" s="98"/>
      <c r="AF45" s="98"/>
      <c r="AG45" s="98"/>
      <c r="AH45" s="98"/>
      <c r="AI45" s="98"/>
      <c r="AJ45" s="98"/>
      <c r="AM45" s="71">
        <f>IF(ISBLANK(G45),1,2)</f>
        <v>1</v>
      </c>
      <c r="AN45" s="71">
        <f>IF(ISBLANK(L45),1,2)</f>
        <v>1</v>
      </c>
      <c r="AO45" s="71">
        <f>IF(ISBLANK(Q45),1,2)</f>
        <v>1</v>
      </c>
      <c r="AT45" s="64" t="s">
        <v>51</v>
      </c>
      <c r="AU45" s="4" t="s">
        <v>165</v>
      </c>
      <c r="AV45" s="58"/>
      <c r="AW45" s="58"/>
      <c r="AX45" s="58"/>
      <c r="AY45" s="58"/>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row>
    <row r="46" spans="2:78" ht="4.95" customHeight="1" x14ac:dyDescent="0.3">
      <c r="J46" s="85"/>
      <c r="K46" s="88"/>
      <c r="O46" s="85"/>
      <c r="P46" s="88"/>
      <c r="AS46" s="29"/>
      <c r="AV46" s="58"/>
      <c r="AW46" s="58"/>
      <c r="AX46" s="58"/>
      <c r="AY46" s="58"/>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row>
    <row r="47" spans="2:78" ht="15" customHeight="1" x14ac:dyDescent="0.3">
      <c r="F47" s="2" t="s">
        <v>288</v>
      </c>
      <c r="G47" s="98"/>
      <c r="H47" s="98"/>
      <c r="I47" s="98"/>
      <c r="J47" s="85"/>
      <c r="K47" s="88"/>
      <c r="L47" s="98"/>
      <c r="M47" s="98"/>
      <c r="N47" s="98"/>
      <c r="O47" s="85"/>
      <c r="P47" s="88"/>
      <c r="Q47" s="98"/>
      <c r="R47" s="98"/>
      <c r="S47" s="98"/>
      <c r="U47" s="74">
        <v>3</v>
      </c>
      <c r="V47" s="69" t="s">
        <v>302</v>
      </c>
      <c r="AS47" s="29"/>
      <c r="AT47" s="64" t="s">
        <v>51</v>
      </c>
      <c r="AU47" s="4" t="s">
        <v>166</v>
      </c>
      <c r="AV47" s="58"/>
      <c r="AW47" s="58"/>
      <c r="AX47" s="58"/>
      <c r="AY47" s="58"/>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row>
    <row r="48" spans="2:78" ht="4.95" customHeight="1" x14ac:dyDescent="0.3">
      <c r="J48" s="85"/>
      <c r="K48" s="88"/>
      <c r="O48" s="85"/>
      <c r="P48" s="88"/>
      <c r="AS48" s="29"/>
      <c r="AT48" s="58"/>
      <c r="AU48" s="58"/>
      <c r="AV48" s="58"/>
      <c r="AW48" s="58"/>
      <c r="AX48" s="58"/>
      <c r="AY48" s="58"/>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row>
    <row r="49" spans="6:78" ht="15" customHeight="1" x14ac:dyDescent="0.3">
      <c r="F49" s="2" t="s">
        <v>177</v>
      </c>
      <c r="G49" s="98"/>
      <c r="H49" s="98"/>
      <c r="I49" s="98"/>
      <c r="J49" s="85"/>
      <c r="K49" s="88"/>
      <c r="L49" s="98"/>
      <c r="M49" s="98"/>
      <c r="N49" s="98"/>
      <c r="O49" s="85"/>
      <c r="P49" s="88"/>
      <c r="Q49" s="98"/>
      <c r="R49" s="98"/>
      <c r="S49" s="98"/>
      <c r="Z49" s="2" t="s">
        <v>303</v>
      </c>
      <c r="AA49" s="98"/>
      <c r="AB49" s="98"/>
      <c r="AC49" s="98"/>
      <c r="AD49" s="98"/>
      <c r="AE49" s="98"/>
      <c r="AF49" s="98"/>
      <c r="AG49" s="98"/>
      <c r="AH49" s="98"/>
      <c r="AI49" s="98"/>
      <c r="AJ49" s="98"/>
      <c r="AS49" s="29">
        <f>AS35+1</f>
        <v>7</v>
      </c>
      <c r="AT49" s="10" t="s">
        <v>36</v>
      </c>
      <c r="AV49" s="58"/>
      <c r="AW49" s="58"/>
      <c r="AX49" s="58"/>
      <c r="AY49" s="58"/>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row>
    <row r="50" spans="6:78" ht="4.95" customHeight="1" x14ac:dyDescent="0.3">
      <c r="J50" s="85"/>
      <c r="K50" s="88"/>
      <c r="O50" s="85"/>
      <c r="P50" s="88"/>
      <c r="AS50" s="29"/>
      <c r="AV50" s="58"/>
      <c r="AW50" s="58"/>
      <c r="AX50" s="58"/>
      <c r="AY50" s="58"/>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row>
    <row r="51" spans="6:78" ht="15" customHeight="1" x14ac:dyDescent="0.3">
      <c r="G51" s="4" t="s">
        <v>94</v>
      </c>
      <c r="I51" s="4" t="s">
        <v>75</v>
      </c>
      <c r="J51" s="85"/>
      <c r="K51" s="88"/>
      <c r="L51" s="4" t="s">
        <v>94</v>
      </c>
      <c r="N51" s="4" t="s">
        <v>75</v>
      </c>
      <c r="O51" s="85"/>
      <c r="P51" s="88"/>
      <c r="Q51" s="4" t="s">
        <v>94</v>
      </c>
      <c r="S51" s="4" t="s">
        <v>75</v>
      </c>
      <c r="AF51" s="2" t="s">
        <v>286</v>
      </c>
      <c r="AH51" s="42"/>
      <c r="AJ51" s="42"/>
      <c r="AQ51" s="71">
        <f>IF(AND(ISBLANK(AH51),ISBLANK(AJ51)),1,2)</f>
        <v>1</v>
      </c>
      <c r="AS51" s="29"/>
      <c r="AT51" s="6" t="s">
        <v>37</v>
      </c>
      <c r="AU51" s="4" t="s">
        <v>251</v>
      </c>
      <c r="AV51" s="58"/>
      <c r="AW51" s="58"/>
      <c r="AX51" s="58"/>
      <c r="AY51" s="58"/>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row>
    <row r="52" spans="6:78" ht="4.95" customHeight="1" x14ac:dyDescent="0.3">
      <c r="J52" s="85"/>
      <c r="K52" s="88"/>
      <c r="O52" s="85"/>
      <c r="P52" s="88"/>
      <c r="AS52" s="29"/>
      <c r="AV52" s="58"/>
      <c r="AW52" s="58"/>
      <c r="AX52" s="58"/>
      <c r="AY52" s="58"/>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row>
    <row r="53" spans="6:78" ht="15" customHeight="1" x14ac:dyDescent="0.3">
      <c r="F53" s="2" t="s">
        <v>295</v>
      </c>
      <c r="G53" s="42"/>
      <c r="I53" s="42"/>
      <c r="J53" s="85"/>
      <c r="K53" s="88"/>
      <c r="L53" s="42"/>
      <c r="N53" s="42"/>
      <c r="O53" s="85"/>
      <c r="P53" s="88"/>
      <c r="Q53" s="42"/>
      <c r="S53" s="42"/>
      <c r="AF53" s="2" t="s">
        <v>289</v>
      </c>
      <c r="AH53" s="42"/>
      <c r="AJ53" s="42"/>
      <c r="AM53" s="71">
        <f>IF(AND(ISBLANK(G53),ISBLANK(I53)),1,2)</f>
        <v>1</v>
      </c>
      <c r="AN53" s="71">
        <f>IF(AND(ISBLANK(L53),ISBLANK(N53)),1,2)</f>
        <v>1</v>
      </c>
      <c r="AO53" s="71">
        <f>IF(AND(ISBLANK(Q53),ISBLANK(S53)),1,2)</f>
        <v>1</v>
      </c>
      <c r="AQ53" s="71">
        <f>IF(AND(ISBLANK(AH53),ISBLANK(AJ53)),1,2)</f>
        <v>1</v>
      </c>
      <c r="AS53" s="29"/>
      <c r="AT53" s="6" t="s">
        <v>38</v>
      </c>
      <c r="AU53" s="10" t="s">
        <v>222</v>
      </c>
      <c r="AV53" s="58"/>
      <c r="AW53" s="58"/>
      <c r="AX53" s="58"/>
      <c r="AY53" s="58"/>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row>
    <row r="54" spans="6:78" ht="4.95" customHeight="1" x14ac:dyDescent="0.3">
      <c r="J54" s="85"/>
      <c r="K54" s="88"/>
      <c r="O54" s="85"/>
      <c r="P54" s="88"/>
      <c r="AS54" s="29"/>
      <c r="AV54" s="58"/>
      <c r="AW54" s="58"/>
      <c r="AX54" s="58"/>
      <c r="AY54" s="58"/>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row>
    <row r="55" spans="6:78" ht="15" customHeight="1" x14ac:dyDescent="0.3">
      <c r="F55" s="2" t="s">
        <v>289</v>
      </c>
      <c r="G55" s="42"/>
      <c r="I55" s="42"/>
      <c r="J55" s="85"/>
      <c r="K55" s="88"/>
      <c r="L55" s="42"/>
      <c r="N55" s="42"/>
      <c r="O55" s="85"/>
      <c r="P55" s="88"/>
      <c r="Q55" s="42"/>
      <c r="S55" s="42"/>
      <c r="AF55" s="2" t="s">
        <v>293</v>
      </c>
      <c r="AH55" s="42"/>
      <c r="AJ55" s="42"/>
      <c r="AM55" s="71">
        <f>IF(AND(ISBLANK(G55),ISBLANK(I55)),1,2)</f>
        <v>1</v>
      </c>
      <c r="AN55" s="71">
        <f>IF(AND(ISBLANK(L55),ISBLANK(N55)),1,2)</f>
        <v>1</v>
      </c>
      <c r="AO55" s="71">
        <f>IF(AND(ISBLANK(Q55),ISBLANK(S55)),1,2)</f>
        <v>1</v>
      </c>
      <c r="AQ55" s="71">
        <f>IF(AND(ISBLANK(AH55),ISBLANK(AJ55)),1,2)</f>
        <v>1</v>
      </c>
      <c r="AR55" s="71">
        <f>IF(ISBLANK(AH55),1,2)</f>
        <v>1</v>
      </c>
      <c r="AS55" s="29"/>
      <c r="AT55" s="6" t="s">
        <v>48</v>
      </c>
      <c r="AU55" s="10" t="s">
        <v>42</v>
      </c>
      <c r="AV55" s="58"/>
      <c r="AW55" s="58"/>
      <c r="AX55" s="58"/>
      <c r="AY55" s="58"/>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row>
    <row r="56" spans="6:78" ht="4.95" customHeight="1" x14ac:dyDescent="0.3">
      <c r="J56" s="85"/>
      <c r="K56" s="88"/>
      <c r="O56" s="85"/>
      <c r="P56" s="88"/>
      <c r="AS56" s="29"/>
      <c r="AV56" s="58"/>
      <c r="AW56" s="58"/>
      <c r="AX56" s="58"/>
      <c r="AY56" s="58"/>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row>
    <row r="57" spans="6:78" ht="15" customHeight="1" x14ac:dyDescent="0.3">
      <c r="F57" s="2" t="s">
        <v>298</v>
      </c>
      <c r="G57" s="42"/>
      <c r="I57" s="42"/>
      <c r="J57" s="85"/>
      <c r="K57" s="88"/>
      <c r="L57" s="42"/>
      <c r="N57" s="42"/>
      <c r="O57" s="85"/>
      <c r="P57" s="88"/>
      <c r="Q57" s="42"/>
      <c r="S57" s="42"/>
      <c r="Z57" s="2" t="s">
        <v>304</v>
      </c>
      <c r="AA57" s="98"/>
      <c r="AB57" s="98"/>
      <c r="AC57" s="98"/>
      <c r="AD57" s="98"/>
      <c r="AE57" s="98"/>
      <c r="AF57" s="98"/>
      <c r="AG57" s="98"/>
      <c r="AH57" s="98"/>
      <c r="AI57" s="98"/>
      <c r="AJ57" s="98"/>
      <c r="AM57" s="71">
        <f>IF(AND(ISBLANK(G57),ISBLANK(I57)),1,2)</f>
        <v>1</v>
      </c>
      <c r="AN57" s="71">
        <f>IF(AND(ISBLANK(L57),ISBLANK(N57)),1,2)</f>
        <v>1</v>
      </c>
      <c r="AO57" s="71">
        <f>IF(AND(ISBLANK(Q57),ISBLANK(S57)),1,2)</f>
        <v>1</v>
      </c>
      <c r="AT57" s="6" t="s">
        <v>49</v>
      </c>
      <c r="AU57" s="10" t="s">
        <v>305</v>
      </c>
      <c r="AV57" s="58"/>
      <c r="AW57" s="58"/>
      <c r="AX57" s="58"/>
      <c r="AY57" s="58"/>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row>
    <row r="58" spans="6:78" ht="4.95" customHeight="1" x14ac:dyDescent="0.3">
      <c r="J58" s="85"/>
      <c r="K58" s="88"/>
      <c r="O58" s="85"/>
      <c r="P58" s="88"/>
      <c r="AS58" s="24"/>
      <c r="AV58" s="58"/>
      <c r="AW58" s="58"/>
      <c r="AX58" s="58"/>
      <c r="AY58" s="58"/>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row>
    <row r="59" spans="6:78" ht="15" customHeight="1" x14ac:dyDescent="0.3">
      <c r="F59" s="2" t="s">
        <v>293</v>
      </c>
      <c r="G59" s="42"/>
      <c r="I59" s="42"/>
      <c r="J59" s="85"/>
      <c r="K59" s="88"/>
      <c r="L59" s="42"/>
      <c r="N59" s="42"/>
      <c r="O59" s="85"/>
      <c r="P59" s="88"/>
      <c r="Q59" s="42"/>
      <c r="S59" s="42"/>
      <c r="AM59" s="71">
        <f>IF(AND(ISBLANK(G59),ISBLANK(I59)),1,2)</f>
        <v>1</v>
      </c>
      <c r="AN59" s="71">
        <f>IF(AND(ISBLANK(L59),ISBLANK(N59)),1,2)</f>
        <v>1</v>
      </c>
      <c r="AO59" s="71">
        <f>IF(AND(ISBLANK(Q59),ISBLANK(S59)),1,2)</f>
        <v>1</v>
      </c>
      <c r="AS59" s="24"/>
      <c r="AT59" s="6"/>
      <c r="AU59" s="10"/>
      <c r="AV59" s="58"/>
      <c r="AW59" s="58"/>
      <c r="AX59" s="58"/>
      <c r="AY59" s="58"/>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row>
    <row r="60" spans="6:78" ht="4.95" customHeight="1" x14ac:dyDescent="0.3">
      <c r="AS60" s="24"/>
      <c r="AV60" s="58"/>
      <c r="AW60" s="58"/>
      <c r="AX60" s="58"/>
      <c r="AY60" s="58"/>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row>
    <row r="61" spans="6:78" ht="15" customHeight="1" x14ac:dyDescent="0.3">
      <c r="AS61" s="29"/>
      <c r="AT61" s="6"/>
      <c r="AV61" s="58"/>
      <c r="AW61" s="58"/>
      <c r="AX61" s="58"/>
      <c r="AY61" s="58"/>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row>
    <row r="62" spans="6:78" ht="15" customHeight="1" x14ac:dyDescent="0.3">
      <c r="AS62" s="29"/>
      <c r="AT62" s="6"/>
      <c r="AV62" s="58"/>
      <c r="AW62" s="58"/>
      <c r="AX62" s="58"/>
      <c r="AY62" s="58"/>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row>
    <row r="63" spans="6:78" ht="15" customHeight="1" x14ac:dyDescent="0.3">
      <c r="AS63" s="29"/>
      <c r="AT63" s="6"/>
      <c r="AV63" s="58"/>
      <c r="AW63" s="58"/>
      <c r="AX63" s="58"/>
      <c r="AY63" s="58"/>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row>
    <row r="64" spans="6:78" ht="15" customHeight="1" x14ac:dyDescent="0.3">
      <c r="AS64" s="29"/>
      <c r="AT64" s="58"/>
      <c r="AU64" s="58"/>
      <c r="AV64" s="58"/>
      <c r="AW64" s="58"/>
      <c r="AX64" s="58"/>
      <c r="AY64" s="58"/>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row>
    <row r="65" spans="2:78" ht="15" customHeight="1" x14ac:dyDescent="0.3">
      <c r="B65" s="111">
        <f>Tables!$C$13</f>
        <v>45566</v>
      </c>
      <c r="C65" s="111"/>
      <c r="D65" s="111"/>
      <c r="E65" s="111"/>
      <c r="F65" s="111"/>
      <c r="G65" s="111"/>
      <c r="H65" s="111"/>
      <c r="R65" s="110" t="s">
        <v>122</v>
      </c>
      <c r="S65" s="110"/>
      <c r="T65" s="110"/>
      <c r="U65" s="110"/>
      <c r="AS65" s="29"/>
      <c r="AT65" s="58"/>
      <c r="AU65" s="58"/>
      <c r="AV65" s="58"/>
      <c r="AW65" s="58"/>
      <c r="AX65" s="58"/>
      <c r="AY65" s="58"/>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row>
    <row r="66" spans="2:78" ht="15" customHeight="1" x14ac:dyDescent="0.3">
      <c r="D66" s="2" t="s">
        <v>67</v>
      </c>
      <c r="E66" s="107">
        <f>$E$15</f>
        <v>0</v>
      </c>
      <c r="F66" s="107"/>
      <c r="G66" s="107"/>
      <c r="H66" s="107"/>
      <c r="I66" s="107"/>
      <c r="J66" s="107"/>
      <c r="K66" s="107"/>
      <c r="L66" s="107"/>
      <c r="M66" s="107"/>
      <c r="N66" s="107"/>
      <c r="O66" s="107"/>
      <c r="P66" s="107"/>
      <c r="Q66" s="107"/>
      <c r="R66" s="107"/>
      <c r="S66" s="107"/>
      <c r="T66" s="107"/>
      <c r="U66" s="107"/>
      <c r="V66" s="107"/>
      <c r="W66" s="107"/>
      <c r="X66" s="107"/>
      <c r="Y66" s="107"/>
      <c r="AD66" s="2" t="s">
        <v>86</v>
      </c>
      <c r="AE66" s="109">
        <f>$AE$15</f>
        <v>0</v>
      </c>
      <c r="AF66" s="138"/>
      <c r="AG66" s="138"/>
      <c r="AH66" s="138"/>
      <c r="AI66" s="138"/>
      <c r="AJ66" s="138"/>
      <c r="AS66" s="29"/>
      <c r="AT66" s="58"/>
      <c r="AU66" s="58"/>
      <c r="AV66" s="58"/>
      <c r="AW66" s="58"/>
      <c r="AX66" s="58"/>
      <c r="AY66" s="58"/>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row>
    <row r="67" spans="2:78" ht="15" customHeight="1" x14ac:dyDescent="0.3">
      <c r="AD67" s="2" t="s">
        <v>87</v>
      </c>
      <c r="AE67" s="138">
        <f>$AE$16</f>
        <v>0</v>
      </c>
      <c r="AF67" s="138"/>
      <c r="AG67" s="138"/>
      <c r="AH67" s="138"/>
      <c r="AI67" s="138"/>
      <c r="AJ67" s="138"/>
      <c r="AS67" s="29"/>
      <c r="AT67" s="58"/>
      <c r="AU67" s="58"/>
      <c r="AV67" s="58"/>
      <c r="AW67" s="58"/>
      <c r="AX67" s="58"/>
      <c r="AY67" s="58"/>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row>
    <row r="68" spans="2:78" ht="15" customHeight="1" x14ac:dyDescent="0.3">
      <c r="B68" s="1" t="s">
        <v>101</v>
      </c>
      <c r="AS68" s="29"/>
      <c r="AT68" s="29"/>
      <c r="AU68" s="29"/>
      <c r="AV68" s="29"/>
      <c r="AW68" s="29"/>
      <c r="AX68" s="29"/>
      <c r="AY68" s="29"/>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row>
    <row r="69" spans="2:78" ht="4.95" customHeight="1" x14ac:dyDescent="0.3">
      <c r="AS69" s="29"/>
      <c r="AT69" s="29"/>
      <c r="AU69" s="29"/>
      <c r="AV69" s="29"/>
      <c r="AW69" s="29"/>
      <c r="AX69" s="29"/>
      <c r="AY69" s="29"/>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row>
    <row r="70" spans="2:78" ht="15" customHeight="1" x14ac:dyDescent="0.3">
      <c r="C70" s="42"/>
      <c r="D70" s="4" t="s">
        <v>102</v>
      </c>
      <c r="R70" s="42"/>
      <c r="S70" s="4" t="s">
        <v>200</v>
      </c>
      <c r="AM70" s="71">
        <f>IF(AND(ISBLANK(C70),ISBLANK(R70)),1,2)</f>
        <v>1</v>
      </c>
      <c r="AS70" s="29"/>
      <c r="AT70" s="29"/>
      <c r="AU70" s="29"/>
      <c r="AV70" s="29"/>
      <c r="AW70" s="29"/>
      <c r="AX70" s="29"/>
      <c r="AY70" s="29"/>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row>
    <row r="71" spans="2:78" ht="4.95" customHeight="1" x14ac:dyDescent="0.3">
      <c r="AS71" s="29"/>
      <c r="AT71" s="29"/>
      <c r="AU71" s="29"/>
      <c r="AV71" s="29"/>
      <c r="AW71" s="29"/>
      <c r="AX71" s="29"/>
      <c r="AY71" s="29"/>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row>
    <row r="72" spans="2:78" ht="15" customHeight="1" x14ac:dyDescent="0.3">
      <c r="B72" s="1" t="s">
        <v>103</v>
      </c>
      <c r="AS72" s="29"/>
      <c r="AT72" s="29"/>
      <c r="AU72" s="29"/>
      <c r="AV72" s="29"/>
      <c r="AW72" s="29"/>
      <c r="AX72" s="29"/>
      <c r="AY72" s="29"/>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row>
    <row r="73" spans="2:78" ht="4.95" customHeight="1" x14ac:dyDescent="0.3">
      <c r="B73" s="1"/>
      <c r="AS73" s="29"/>
      <c r="AT73" s="29"/>
      <c r="AU73" s="29"/>
      <c r="AV73" s="29"/>
      <c r="AW73" s="29"/>
      <c r="AX73" s="29"/>
      <c r="AY73" s="29"/>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row>
    <row r="74" spans="2:78" ht="15" customHeight="1" x14ac:dyDescent="0.3">
      <c r="B74" s="74">
        <f>B25</f>
        <v>1</v>
      </c>
      <c r="C74" s="69" t="s">
        <v>306</v>
      </c>
      <c r="K74" s="80" t="str">
        <f>IF(AND(ISBLANK(G41),ISBLANK(L41),ISBLANK(Q41)),"","X")</f>
        <v/>
      </c>
      <c r="L74" s="4" t="s">
        <v>107</v>
      </c>
      <c r="P74" s="74">
        <v>7</v>
      </c>
      <c r="Q74" s="69" t="s">
        <v>307</v>
      </c>
      <c r="U74" s="29"/>
      <c r="AC74" s="29"/>
      <c r="AS74" s="29"/>
      <c r="AT74" s="29"/>
      <c r="AU74" s="29"/>
      <c r="AV74" s="29"/>
      <c r="AW74" s="29"/>
      <c r="AX74" s="29"/>
      <c r="AY74" s="29"/>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row>
    <row r="75" spans="2:78" ht="4.95" customHeight="1" x14ac:dyDescent="0.3">
      <c r="B75" s="1"/>
      <c r="U75" s="29"/>
      <c r="AC75" s="29"/>
      <c r="AS75" s="29"/>
      <c r="AT75" s="29"/>
      <c r="AU75" s="29"/>
      <c r="AV75" s="29"/>
      <c r="AW75" s="29"/>
      <c r="AX75" s="29"/>
      <c r="AY75" s="29"/>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row>
    <row r="76" spans="2:78" ht="15" customHeight="1" x14ac:dyDescent="0.3">
      <c r="B76" s="74">
        <v>2</v>
      </c>
      <c r="C76" s="69" t="s">
        <v>308</v>
      </c>
      <c r="D76" s="1"/>
      <c r="E76" s="1"/>
      <c r="F76" s="1"/>
      <c r="G76" s="1"/>
      <c r="H76" s="1"/>
      <c r="I76" s="1"/>
      <c r="J76" s="1"/>
      <c r="K76" s="80" t="str">
        <f>IF(AND(ISBLANK(G59),ISBLANK(L59),ISBLANK(Q59)),"","X")</f>
        <v/>
      </c>
      <c r="L76" s="4" t="s">
        <v>107</v>
      </c>
      <c r="N76" s="1"/>
      <c r="O76" s="1"/>
      <c r="Q76" s="80" t="str">
        <f>IF(AND(ISBLANK(G35),ISBLANK(L35),ISBLANK(Q35),ISBLANK(AH27),ISBLANK(G53),ISBLANK(L53),ISBLANK(Q53)),"","X")</f>
        <v/>
      </c>
      <c r="R76" s="4" t="s">
        <v>204</v>
      </c>
      <c r="Z76" s="147"/>
      <c r="AA76" s="147"/>
      <c r="AB76" s="147"/>
      <c r="AC76" s="147"/>
      <c r="AD76" s="4" t="s">
        <v>109</v>
      </c>
      <c r="AN76" s="71">
        <f>IF(Q76="X",2,1)</f>
        <v>1</v>
      </c>
      <c r="AS76" s="29"/>
      <c r="AT76" s="29"/>
      <c r="AU76" s="29"/>
      <c r="AV76" s="29"/>
      <c r="AW76" s="29"/>
      <c r="AX76" s="29"/>
      <c r="AY76" s="29"/>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row>
    <row r="77" spans="2:78" ht="4.95" customHeight="1" x14ac:dyDescent="0.3">
      <c r="B77" s="1"/>
      <c r="C77" s="1"/>
      <c r="D77" s="1"/>
      <c r="E77" s="1"/>
      <c r="F77" s="1"/>
      <c r="G77" s="1"/>
      <c r="H77" s="1"/>
      <c r="I77" s="1"/>
      <c r="J77" s="1"/>
      <c r="K77" s="1"/>
      <c r="L77" s="1"/>
      <c r="M77" s="1"/>
      <c r="N77" s="1"/>
      <c r="O77" s="1"/>
      <c r="AS77" s="29"/>
      <c r="AT77" s="29"/>
      <c r="AU77" s="29"/>
      <c r="AV77" s="29"/>
      <c r="AW77" s="29"/>
      <c r="AX77" s="29"/>
      <c r="AY77" s="29"/>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row>
    <row r="78" spans="2:78" ht="15" customHeight="1" x14ac:dyDescent="0.3">
      <c r="B78" s="74">
        <v>3</v>
      </c>
      <c r="C78" s="69" t="s">
        <v>309</v>
      </c>
      <c r="D78" s="1"/>
      <c r="E78" s="1"/>
      <c r="F78" s="1"/>
      <c r="G78" s="1"/>
      <c r="H78" s="1"/>
      <c r="I78" s="1"/>
      <c r="J78" s="1"/>
      <c r="K78" s="80" t="str">
        <f>IF(AND(ISBLANK(AH33),ISBLANK(AH35),ISBLANK(AH37),ISBLANK(AH39)),"","X")</f>
        <v/>
      </c>
      <c r="L78" s="4" t="s">
        <v>107</v>
      </c>
      <c r="N78" s="1"/>
      <c r="O78" s="1"/>
      <c r="Q78" s="80" t="str">
        <f>IF(AND(ISBLANK(G37),ISBLANK(L37),ISBLANK(Q37),ISBLANK(G55),ISBLANK(L55),ISBLANK(Q55),ISBLANK(AH29)),"","X")</f>
        <v/>
      </c>
      <c r="R78" s="4" t="s">
        <v>205</v>
      </c>
      <c r="Z78" s="147"/>
      <c r="AA78" s="147"/>
      <c r="AB78" s="147"/>
      <c r="AC78" s="147"/>
      <c r="AD78" s="4" t="s">
        <v>110</v>
      </c>
      <c r="AN78" s="71">
        <f>IF(Q78="X",2,1)</f>
        <v>1</v>
      </c>
      <c r="AS78" s="29"/>
      <c r="AT78" s="29"/>
      <c r="AU78" s="29"/>
      <c r="AV78" s="29"/>
      <c r="AW78" s="29"/>
      <c r="AX78" s="29"/>
      <c r="AY78" s="29"/>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row>
    <row r="79" spans="2:78" ht="4.95" customHeight="1" x14ac:dyDescent="0.3">
      <c r="B79" s="1"/>
      <c r="C79" s="1"/>
      <c r="D79" s="1"/>
      <c r="E79" s="1"/>
      <c r="F79" s="1"/>
      <c r="G79" s="1"/>
      <c r="H79" s="1"/>
      <c r="I79" s="1"/>
      <c r="J79" s="1"/>
      <c r="K79" s="1"/>
      <c r="L79" s="1"/>
      <c r="M79" s="1"/>
      <c r="N79" s="1"/>
      <c r="O79" s="1"/>
      <c r="AS79" s="29"/>
      <c r="AT79" s="29"/>
      <c r="AU79" s="29"/>
      <c r="AV79" s="29"/>
      <c r="AW79" s="29"/>
      <c r="AX79" s="29"/>
      <c r="AY79" s="29"/>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row>
    <row r="80" spans="2:78" ht="15" customHeight="1" x14ac:dyDescent="0.3">
      <c r="B80" s="74">
        <v>4</v>
      </c>
      <c r="C80" s="69" t="s">
        <v>105</v>
      </c>
      <c r="D80" s="1"/>
      <c r="E80" s="1"/>
      <c r="F80" s="1"/>
      <c r="G80" s="1"/>
      <c r="H80" s="1"/>
      <c r="I80" s="1"/>
      <c r="J80" s="1"/>
      <c r="K80" s="80" t="str">
        <f>IF(ISBLANK(AH35),"","X")</f>
        <v/>
      </c>
      <c r="L80" s="4" t="s">
        <v>107</v>
      </c>
      <c r="N80" s="1"/>
      <c r="O80" s="1"/>
      <c r="Q80" s="80" t="str">
        <f>IF(ISBLANK(AH41),"","X")</f>
        <v/>
      </c>
      <c r="R80" s="4" t="s">
        <v>206</v>
      </c>
      <c r="AS80" s="29"/>
      <c r="AT80" s="29"/>
      <c r="AU80" s="29"/>
      <c r="AV80" s="29"/>
      <c r="AW80" s="29"/>
      <c r="AX80" s="29"/>
      <c r="AY80" s="29"/>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row>
    <row r="81" spans="2:78" ht="4.95" customHeight="1" x14ac:dyDescent="0.3">
      <c r="B81" s="1"/>
      <c r="AS81" s="29"/>
      <c r="AT81" s="29"/>
      <c r="AU81" s="29"/>
      <c r="AV81" s="29"/>
      <c r="AW81" s="29"/>
      <c r="AX81" s="29"/>
      <c r="AY81" s="29"/>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row>
    <row r="82" spans="2:78" ht="15" customHeight="1" x14ac:dyDescent="0.3">
      <c r="B82" s="74">
        <v>5</v>
      </c>
      <c r="C82" s="69" t="s">
        <v>106</v>
      </c>
      <c r="K82" s="80" t="str">
        <f>IF(ISBLANK(AH37),"","X")</f>
        <v/>
      </c>
      <c r="L82" s="4" t="s">
        <v>107</v>
      </c>
      <c r="P82" s="74">
        <v>8</v>
      </c>
      <c r="Q82" s="69" t="s">
        <v>310</v>
      </c>
      <c r="AS82" s="29"/>
      <c r="AT82" s="29"/>
      <c r="AU82" s="29"/>
      <c r="AV82" s="29"/>
      <c r="AW82" s="29"/>
      <c r="AX82" s="29"/>
      <c r="AY82" s="29"/>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row>
    <row r="83" spans="2:78" ht="4.95" customHeight="1" x14ac:dyDescent="0.3">
      <c r="AS83" s="29"/>
      <c r="AT83" s="29"/>
      <c r="AU83" s="29"/>
      <c r="AV83" s="29"/>
      <c r="AW83" s="29"/>
      <c r="AX83" s="29"/>
      <c r="AY83" s="29"/>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row>
    <row r="84" spans="2:78" ht="15" customHeight="1" x14ac:dyDescent="0.3">
      <c r="B84" s="74">
        <v>6</v>
      </c>
      <c r="C84" s="69" t="s">
        <v>310</v>
      </c>
      <c r="K84" s="80" t="str">
        <f>IF(ISBLANK(AH55),"","X")</f>
        <v/>
      </c>
      <c r="L84" s="4" t="s">
        <v>107</v>
      </c>
      <c r="Q84" s="80" t="str">
        <f>IF(ISBLANK(AH51),"","X")</f>
        <v/>
      </c>
      <c r="R84" s="4" t="s">
        <v>204</v>
      </c>
      <c r="Z84" s="147"/>
      <c r="AA84" s="147"/>
      <c r="AB84" s="147"/>
      <c r="AC84" s="147"/>
      <c r="AD84" s="4" t="s">
        <v>109</v>
      </c>
      <c r="AN84" s="71">
        <f>IF(Q84="X",2,1)</f>
        <v>1</v>
      </c>
      <c r="AS84" s="29"/>
      <c r="AT84" s="29"/>
      <c r="AU84" s="29"/>
      <c r="AV84" s="29"/>
      <c r="AW84" s="29"/>
      <c r="AX84" s="29"/>
      <c r="AY84" s="29"/>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row>
    <row r="85" spans="2:78" ht="4.95" customHeight="1" x14ac:dyDescent="0.3">
      <c r="Q85" s="6"/>
      <c r="AS85" s="29"/>
      <c r="AT85" s="29"/>
      <c r="AU85" s="29"/>
      <c r="AV85" s="29"/>
      <c r="AW85" s="29"/>
      <c r="AX85" s="29"/>
      <c r="AY85" s="29"/>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row>
    <row r="86" spans="2:78" ht="15" customHeight="1" x14ac:dyDescent="0.3">
      <c r="Q86" s="80" t="str">
        <f>IF(ISBLANK(AH53),"","X")</f>
        <v/>
      </c>
      <c r="R86" s="4" t="s">
        <v>205</v>
      </c>
      <c r="Z86" s="147"/>
      <c r="AA86" s="147"/>
      <c r="AB86" s="147"/>
      <c r="AC86" s="147"/>
      <c r="AD86" s="4" t="s">
        <v>110</v>
      </c>
      <c r="AN86" s="71">
        <f>IF(Q86="X",2,1)</f>
        <v>1</v>
      </c>
      <c r="AS86" s="29"/>
      <c r="AT86" s="29"/>
      <c r="AU86" s="29"/>
      <c r="AV86" s="29"/>
      <c r="AW86" s="29"/>
      <c r="AX86" s="29"/>
      <c r="AY86" s="29"/>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row r="87" spans="2:78" ht="4.95" customHeight="1" x14ac:dyDescent="0.3">
      <c r="B87" s="1"/>
      <c r="C87" s="1"/>
      <c r="D87" s="1"/>
      <c r="E87" s="1"/>
      <c r="F87" s="1"/>
      <c r="G87" s="1"/>
      <c r="H87" s="1"/>
      <c r="I87" s="1"/>
      <c r="J87" s="1"/>
      <c r="K87" s="1"/>
      <c r="L87" s="1"/>
      <c r="M87" s="1"/>
      <c r="N87" s="1"/>
      <c r="O87" s="1"/>
      <c r="Q87" s="6"/>
      <c r="AS87" s="29"/>
      <c r="AT87" s="29"/>
      <c r="AU87" s="29"/>
      <c r="AV87" s="29"/>
      <c r="AW87" s="29"/>
      <c r="AX87" s="29"/>
      <c r="AY87" s="29"/>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row>
    <row r="88" spans="2:78" ht="15" customHeight="1" x14ac:dyDescent="0.3">
      <c r="I88" s="75" t="s">
        <v>311</v>
      </c>
      <c r="J88" s="120"/>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2"/>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row>
    <row r="89" spans="2:78" ht="15" customHeight="1" x14ac:dyDescent="0.3">
      <c r="I89" s="75" t="s">
        <v>312</v>
      </c>
      <c r="J89" s="123"/>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5"/>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row>
    <row r="90" spans="2:78" ht="15" customHeight="1" x14ac:dyDescent="0.3">
      <c r="J90" s="126"/>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8"/>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row>
    <row r="91" spans="2:78" ht="15" customHeight="1" x14ac:dyDescent="0.3">
      <c r="H91" s="31"/>
      <c r="I91" s="75" t="s">
        <v>212</v>
      </c>
      <c r="J91" s="129"/>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1"/>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row>
    <row r="92" spans="2:78" ht="15" customHeight="1" x14ac:dyDescent="0.3">
      <c r="G92" s="75"/>
      <c r="H92" s="31"/>
      <c r="I92" s="31"/>
      <c r="J92" s="132"/>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row>
    <row r="93" spans="2:78" ht="15" customHeight="1" x14ac:dyDescent="0.3">
      <c r="H93" s="31"/>
      <c r="I93" s="31"/>
      <c r="J93" s="135"/>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7"/>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row>
    <row r="94" spans="2:78" ht="4.95" customHeight="1" x14ac:dyDescent="0.3">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row>
    <row r="95" spans="2:78" ht="15" customHeight="1" x14ac:dyDescent="0.3">
      <c r="B95" s="1" t="s">
        <v>39</v>
      </c>
      <c r="H95" s="4" t="s">
        <v>93</v>
      </c>
      <c r="J95" s="4" t="s">
        <v>94</v>
      </c>
      <c r="L95" s="4" t="s">
        <v>75</v>
      </c>
      <c r="X95" s="4" t="s">
        <v>214</v>
      </c>
      <c r="AC95" s="4" t="s">
        <v>213</v>
      </c>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row>
    <row r="96" spans="2:78" ht="4.95" customHeight="1" x14ac:dyDescent="0.3">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row>
    <row r="97" spans="2:78" ht="15" customHeight="1" x14ac:dyDescent="0.3">
      <c r="H97" s="42"/>
      <c r="J97" s="42"/>
      <c r="L97" s="42"/>
      <c r="N97" s="4" t="s">
        <v>313</v>
      </c>
      <c r="Y97" s="99"/>
      <c r="Z97" s="99"/>
      <c r="AC97" s="101"/>
      <c r="AD97" s="101"/>
      <c r="AE97" s="101"/>
      <c r="AF97" s="101"/>
      <c r="AG97" s="101"/>
      <c r="AH97" s="101"/>
      <c r="AI97" s="101"/>
      <c r="AM97" s="71">
        <f>IF(AND(ISBLANK(J97),ISBLANK(L97)),1,2)</f>
        <v>1</v>
      </c>
      <c r="AN97" s="71">
        <f>IF(ISBLANK(L97),1,2)</f>
        <v>1</v>
      </c>
      <c r="AO97" s="71">
        <f>IF(ISBLANK(J97),1,2)</f>
        <v>1</v>
      </c>
      <c r="AP97" s="71">
        <f>IF(H97="",1,2)</f>
        <v>1</v>
      </c>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row>
    <row r="98" spans="2:78" ht="4.95" customHeight="1" x14ac:dyDescent="0.3">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row>
    <row r="99" spans="2:78" ht="15" customHeight="1" x14ac:dyDescent="0.3">
      <c r="H99" s="42"/>
      <c r="J99" s="42"/>
      <c r="L99" s="42"/>
      <c r="N99" s="4" t="s">
        <v>314</v>
      </c>
      <c r="Y99" s="99"/>
      <c r="Z99" s="99"/>
      <c r="AC99" s="101"/>
      <c r="AD99" s="101"/>
      <c r="AE99" s="101"/>
      <c r="AF99" s="101"/>
      <c r="AG99" s="101"/>
      <c r="AH99" s="101"/>
      <c r="AI99" s="101"/>
      <c r="AM99" s="71">
        <f>IF(AND(ISBLANK(J99),ISBLANK(L99)),1,2)</f>
        <v>1</v>
      </c>
      <c r="AN99" s="71">
        <f>IF(ISBLANK(L99),1,2)</f>
        <v>1</v>
      </c>
      <c r="AO99" s="71">
        <f>IF(ISBLANK(J99),1,2)</f>
        <v>1</v>
      </c>
      <c r="AP99" s="71">
        <f>IF(H99="",1,2)</f>
        <v>1</v>
      </c>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row>
    <row r="100" spans="2:78" ht="4.95" customHeight="1" x14ac:dyDescent="0.3">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row>
    <row r="101" spans="2:78" ht="15" customHeight="1" x14ac:dyDescent="0.3">
      <c r="J101" s="42"/>
      <c r="L101" s="42"/>
      <c r="N101" s="4" t="s">
        <v>309</v>
      </c>
      <c r="Y101" s="99"/>
      <c r="Z101" s="99"/>
      <c r="AC101" s="101"/>
      <c r="AD101" s="101"/>
      <c r="AE101" s="101"/>
      <c r="AF101" s="101"/>
      <c r="AG101" s="101"/>
      <c r="AH101" s="101"/>
      <c r="AI101" s="101"/>
      <c r="AM101" s="71">
        <f>IF(AND(ISBLANK(J101),ISBLANK(L101)),1,2)</f>
        <v>1</v>
      </c>
      <c r="AN101" s="71">
        <f>IF(ISBLANK(L101),1,2)</f>
        <v>1</v>
      </c>
      <c r="AO101" s="71">
        <f>IF(ISBLANK(J101),1,2)</f>
        <v>1</v>
      </c>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row>
    <row r="102" spans="2:78" ht="4.95" customHeight="1" x14ac:dyDescent="0.3">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row>
    <row r="103" spans="2:78" ht="15" customHeight="1" x14ac:dyDescent="0.3">
      <c r="J103" s="42"/>
      <c r="L103" s="42"/>
      <c r="N103" s="4" t="s">
        <v>310</v>
      </c>
      <c r="Y103" s="99"/>
      <c r="Z103" s="99"/>
      <c r="AC103" s="101"/>
      <c r="AD103" s="101"/>
      <c r="AE103" s="101"/>
      <c r="AF103" s="101"/>
      <c r="AG103" s="101"/>
      <c r="AH103" s="101"/>
      <c r="AI103" s="101"/>
      <c r="AM103" s="71">
        <f>IF(AND(ISBLANK(J103),ISBLANK(L103)),1,2)</f>
        <v>1</v>
      </c>
      <c r="AN103" s="71">
        <f>IF(ISBLANK(L103),1,2)</f>
        <v>1</v>
      </c>
      <c r="AO103" s="71">
        <f>IF(ISBLANK(J103),1,2)</f>
        <v>1</v>
      </c>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row>
    <row r="104" spans="2:78" ht="4.95" customHeight="1" x14ac:dyDescent="0.3">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row>
    <row r="105" spans="2:78" ht="15" customHeight="1" x14ac:dyDescent="0.3">
      <c r="B105" s="1" t="s">
        <v>65</v>
      </c>
      <c r="AD105" s="2"/>
      <c r="AE105" s="6"/>
      <c r="AF105" s="6"/>
      <c r="AG105" s="6"/>
      <c r="AH105" s="6"/>
      <c r="AI105" s="6"/>
      <c r="AJ105" s="6"/>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row>
    <row r="106" spans="2:78" ht="15" customHeight="1" x14ac:dyDescent="0.3">
      <c r="E106" s="2" t="s">
        <v>111</v>
      </c>
      <c r="F106" s="98"/>
      <c r="G106" s="98"/>
      <c r="H106" s="98"/>
      <c r="I106" s="98"/>
      <c r="J106" s="98"/>
      <c r="K106" s="98"/>
      <c r="L106" s="98"/>
      <c r="M106" s="98"/>
      <c r="N106" s="98"/>
      <c r="O106" s="98"/>
      <c r="P106" s="98"/>
      <c r="Q106" s="98"/>
      <c r="R106" s="98"/>
      <c r="S106" s="98"/>
      <c r="T106" s="98"/>
      <c r="U106" s="98"/>
      <c r="AD106" s="2"/>
      <c r="AE106" s="6"/>
      <c r="AF106" s="6"/>
      <c r="AG106" s="6"/>
      <c r="AH106" s="6"/>
      <c r="AI106" s="6"/>
      <c r="AJ106" s="6"/>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row>
    <row r="107" spans="2:78" ht="15" customHeight="1" x14ac:dyDescent="0.3">
      <c r="E107" s="2" t="s">
        <v>68</v>
      </c>
      <c r="F107" s="103"/>
      <c r="G107" s="103"/>
      <c r="H107" s="103"/>
      <c r="I107" s="103"/>
      <c r="J107" s="103"/>
      <c r="K107" s="103"/>
      <c r="L107" s="103"/>
      <c r="M107" s="103"/>
      <c r="N107" s="103"/>
      <c r="O107" s="103"/>
      <c r="P107" s="103"/>
      <c r="Q107" s="103"/>
      <c r="R107" s="103"/>
      <c r="S107" s="103"/>
      <c r="T107" s="103"/>
      <c r="U107" s="103"/>
      <c r="AD107" s="2"/>
      <c r="AE107" s="6"/>
      <c r="AF107" s="6"/>
      <c r="AG107" s="6"/>
      <c r="AH107" s="6"/>
      <c r="AI107" s="6"/>
      <c r="AJ107" s="6"/>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row>
    <row r="108" spans="2:78" ht="15" customHeight="1" x14ac:dyDescent="0.3">
      <c r="E108" s="2" t="s">
        <v>315</v>
      </c>
      <c r="F108" s="103"/>
      <c r="G108" s="103"/>
      <c r="H108" s="103"/>
      <c r="I108" s="103"/>
      <c r="J108" s="103"/>
      <c r="K108" s="103"/>
      <c r="L108" s="103"/>
      <c r="M108" s="103"/>
      <c r="N108" s="103"/>
      <c r="O108" s="103"/>
      <c r="P108" s="103"/>
      <c r="Q108" s="103"/>
      <c r="R108" s="103"/>
      <c r="S108" s="103"/>
      <c r="T108" s="103"/>
      <c r="U108" s="103"/>
      <c r="X108" s="2" t="s">
        <v>71</v>
      </c>
      <c r="Y108" s="99"/>
      <c r="Z108" s="99"/>
      <c r="AA108" s="99"/>
      <c r="AB108" s="99"/>
      <c r="AD108" s="2"/>
      <c r="AF108" s="2" t="s">
        <v>72</v>
      </c>
      <c r="AG108" s="99"/>
      <c r="AH108" s="99"/>
      <c r="AI108" s="99"/>
      <c r="AJ108" s="99"/>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row>
    <row r="109" spans="2:78" ht="15" customHeight="1" x14ac:dyDescent="0.3">
      <c r="E109" s="2" t="s">
        <v>215</v>
      </c>
      <c r="F109" s="103"/>
      <c r="G109" s="103"/>
      <c r="H109" s="103"/>
      <c r="I109" s="103"/>
      <c r="J109" s="103"/>
      <c r="K109" s="103"/>
      <c r="L109" s="103"/>
      <c r="M109" s="103"/>
      <c r="N109" s="103"/>
      <c r="O109" s="103"/>
      <c r="P109" s="103"/>
      <c r="Q109" s="103"/>
      <c r="R109" s="103"/>
      <c r="S109" s="103"/>
      <c r="T109" s="103"/>
      <c r="U109" s="103"/>
      <c r="X109" s="2"/>
      <c r="Y109" s="2"/>
      <c r="Z109" s="2"/>
      <c r="AA109" s="2"/>
      <c r="AB109" s="2"/>
      <c r="AC109" s="2"/>
      <c r="AD109" s="2"/>
      <c r="AE109" s="2"/>
      <c r="AF109" s="2"/>
      <c r="AG109" s="2"/>
      <c r="AH109" s="2"/>
      <c r="AI109" s="2"/>
      <c r="AJ109" s="2"/>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row>
    <row r="110" spans="2:78" ht="15" customHeight="1" x14ac:dyDescent="0.3">
      <c r="E110" s="2" t="s">
        <v>69</v>
      </c>
      <c r="F110" s="103"/>
      <c r="G110" s="103"/>
      <c r="H110" s="103"/>
      <c r="I110" s="103"/>
      <c r="J110" s="103"/>
      <c r="K110" s="103"/>
      <c r="L110" s="103"/>
      <c r="M110" s="103"/>
      <c r="N110" s="103"/>
      <c r="O110" s="103"/>
      <c r="P110" s="103"/>
      <c r="Q110" s="103"/>
      <c r="R110" s="103"/>
      <c r="S110" s="103"/>
      <c r="T110" s="103"/>
      <c r="U110" s="103"/>
      <c r="AD110" s="2" t="s">
        <v>73</v>
      </c>
      <c r="AE110" s="100"/>
      <c r="AF110" s="100"/>
      <c r="AG110" s="100"/>
      <c r="AH110" s="100"/>
      <c r="AI110" s="100"/>
      <c r="AJ110" s="100"/>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row>
    <row r="111" spans="2:78" ht="4.95" customHeight="1" x14ac:dyDescent="0.3">
      <c r="B111" s="2"/>
      <c r="AD111" s="2"/>
      <c r="AE111" s="6"/>
      <c r="AF111" s="6"/>
      <c r="AG111" s="6"/>
      <c r="AH111" s="6"/>
      <c r="AI111" s="6"/>
      <c r="AJ111" s="6"/>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row>
    <row r="112" spans="2:78" ht="15" customHeight="1" x14ac:dyDescent="0.3">
      <c r="B112" s="1" t="s">
        <v>158</v>
      </c>
      <c r="X112" s="42"/>
      <c r="Y112" s="4" t="s">
        <v>66</v>
      </c>
      <c r="AF112" s="6"/>
      <c r="AG112" s="6"/>
      <c r="AH112" s="6"/>
      <c r="AI112" s="6"/>
      <c r="AJ112" s="6"/>
      <c r="AQ112" s="71">
        <f>IF(ISBLANK(X112),1,2)</f>
        <v>1</v>
      </c>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row>
    <row r="113" spans="2:78" ht="15" customHeight="1" x14ac:dyDescent="0.3">
      <c r="E113" s="2" t="s">
        <v>70</v>
      </c>
      <c r="F113" s="98"/>
      <c r="G113" s="98"/>
      <c r="H113" s="98"/>
      <c r="I113" s="98"/>
      <c r="J113" s="98"/>
      <c r="K113" s="98"/>
      <c r="L113" s="98"/>
      <c r="M113" s="98"/>
      <c r="N113" s="98"/>
      <c r="O113" s="98"/>
      <c r="P113" s="98"/>
      <c r="Q113" s="98"/>
      <c r="R113" s="98"/>
      <c r="S113" s="98"/>
      <c r="T113" s="98"/>
      <c r="U113" s="98"/>
      <c r="AD113" s="2"/>
      <c r="AE113" s="6"/>
      <c r="AF113" s="6"/>
      <c r="AG113" s="6"/>
      <c r="AH113" s="6"/>
      <c r="AI113" s="6"/>
      <c r="AJ113" s="6"/>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row>
    <row r="114" spans="2:78" ht="15" customHeight="1" x14ac:dyDescent="0.3">
      <c r="E114" s="2" t="s">
        <v>68</v>
      </c>
      <c r="F114" s="103"/>
      <c r="G114" s="103"/>
      <c r="H114" s="103"/>
      <c r="I114" s="103"/>
      <c r="J114" s="103"/>
      <c r="K114" s="103"/>
      <c r="L114" s="103"/>
      <c r="M114" s="103"/>
      <c r="N114" s="103"/>
      <c r="O114" s="103"/>
      <c r="P114" s="103"/>
      <c r="Q114" s="103"/>
      <c r="R114" s="103"/>
      <c r="S114" s="103"/>
      <c r="T114" s="103"/>
      <c r="U114" s="103"/>
      <c r="AD114" s="2"/>
      <c r="AE114" s="6"/>
      <c r="AF114" s="6"/>
      <c r="AG114" s="6"/>
      <c r="AH114" s="6"/>
      <c r="AI114" s="6"/>
      <c r="AJ114" s="6"/>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row>
    <row r="115" spans="2:78" ht="15" customHeight="1" x14ac:dyDescent="0.3">
      <c r="E115" s="2" t="s">
        <v>315</v>
      </c>
      <c r="F115" s="103"/>
      <c r="G115" s="103"/>
      <c r="H115" s="103"/>
      <c r="I115" s="103"/>
      <c r="J115" s="103"/>
      <c r="K115" s="103"/>
      <c r="L115" s="103"/>
      <c r="M115" s="103"/>
      <c r="N115" s="103"/>
      <c r="O115" s="103"/>
      <c r="P115" s="103"/>
      <c r="Q115" s="103"/>
      <c r="R115" s="103"/>
      <c r="S115" s="103"/>
      <c r="T115" s="103"/>
      <c r="U115" s="103"/>
      <c r="X115" s="2" t="s">
        <v>71</v>
      </c>
      <c r="Y115" s="99"/>
      <c r="Z115" s="99"/>
      <c r="AA115" s="99"/>
      <c r="AB115" s="99"/>
      <c r="AD115" s="2"/>
      <c r="AF115" s="2" t="s">
        <v>72</v>
      </c>
      <c r="AG115" s="99"/>
      <c r="AH115" s="99"/>
      <c r="AI115" s="99"/>
      <c r="AJ115" s="99"/>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row>
    <row r="116" spans="2:78" ht="15" customHeight="1" x14ac:dyDescent="0.3">
      <c r="E116" s="2" t="s">
        <v>215</v>
      </c>
      <c r="F116" s="98"/>
      <c r="G116" s="98"/>
      <c r="H116" s="98"/>
      <c r="I116" s="98"/>
      <c r="J116" s="98"/>
      <c r="K116" s="98"/>
      <c r="L116" s="98"/>
      <c r="M116" s="98"/>
      <c r="N116" s="98"/>
      <c r="O116" s="98"/>
      <c r="P116" s="98"/>
      <c r="Q116" s="98"/>
      <c r="R116" s="98"/>
      <c r="S116" s="98"/>
      <c r="T116" s="98"/>
      <c r="U116" s="98"/>
      <c r="AD116" s="2"/>
      <c r="AE116" s="6"/>
      <c r="AF116" s="6"/>
      <c r="AG116" s="6"/>
      <c r="AH116" s="6"/>
      <c r="AI116" s="6"/>
      <c r="AJ116" s="6"/>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row>
    <row r="117" spans="2:78" ht="15" customHeight="1" x14ac:dyDescent="0.3">
      <c r="E117" s="2" t="s">
        <v>69</v>
      </c>
      <c r="F117" s="103"/>
      <c r="G117" s="103"/>
      <c r="H117" s="103"/>
      <c r="I117" s="103"/>
      <c r="J117" s="103"/>
      <c r="K117" s="103"/>
      <c r="L117" s="103"/>
      <c r="M117" s="103"/>
      <c r="N117" s="103"/>
      <c r="O117" s="103"/>
      <c r="P117" s="103"/>
      <c r="Q117" s="103"/>
      <c r="R117" s="103"/>
      <c r="S117" s="103"/>
      <c r="T117" s="103"/>
      <c r="U117" s="103"/>
      <c r="AD117" s="2" t="s">
        <v>73</v>
      </c>
      <c r="AE117" s="100"/>
      <c r="AF117" s="100"/>
      <c r="AG117" s="100"/>
      <c r="AH117" s="100"/>
      <c r="AI117" s="100"/>
      <c r="AJ117" s="100"/>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row>
    <row r="118" spans="2:78" ht="15" customHeight="1" x14ac:dyDescent="0.3">
      <c r="AD118" s="2"/>
      <c r="AE118" s="6"/>
      <c r="AF118" s="6"/>
      <c r="AG118" s="6"/>
      <c r="AH118" s="6"/>
      <c r="AI118" s="6"/>
      <c r="AJ118" s="6"/>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row>
    <row r="119" spans="2:78" ht="15" customHeight="1" x14ac:dyDescent="0.3">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row>
    <row r="120" spans="2:78" ht="15" customHeight="1" x14ac:dyDescent="0.3">
      <c r="B120" s="111">
        <f>Tables!$C$13</f>
        <v>45566</v>
      </c>
      <c r="C120" s="111"/>
      <c r="D120" s="111"/>
      <c r="E120" s="111"/>
      <c r="F120" s="111"/>
      <c r="G120" s="111"/>
      <c r="H120" s="111"/>
      <c r="R120" s="110" t="s">
        <v>123</v>
      </c>
      <c r="S120" s="110"/>
      <c r="T120" s="110"/>
      <c r="U120" s="110"/>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row>
    <row r="121" spans="2:78" ht="15" customHeight="1" x14ac:dyDescent="0.3">
      <c r="D121" s="2" t="s">
        <v>67</v>
      </c>
      <c r="E121" s="107">
        <f>$E$15</f>
        <v>0</v>
      </c>
      <c r="F121" s="107"/>
      <c r="G121" s="107"/>
      <c r="H121" s="107"/>
      <c r="I121" s="107"/>
      <c r="J121" s="107"/>
      <c r="K121" s="107"/>
      <c r="L121" s="107"/>
      <c r="M121" s="107"/>
      <c r="N121" s="107"/>
      <c r="O121" s="107"/>
      <c r="P121" s="107"/>
      <c r="Q121" s="107"/>
      <c r="R121" s="107"/>
      <c r="S121" s="107"/>
      <c r="T121" s="107"/>
      <c r="U121" s="107"/>
      <c r="V121" s="107"/>
      <c r="W121" s="107"/>
      <c r="X121" s="107"/>
      <c r="Y121" s="107"/>
      <c r="AD121" s="2" t="s">
        <v>86</v>
      </c>
      <c r="AE121" s="109">
        <f>$AE$15</f>
        <v>0</v>
      </c>
      <c r="AF121" s="138"/>
      <c r="AG121" s="138"/>
      <c r="AH121" s="138"/>
      <c r="AI121" s="138"/>
      <c r="AJ121" s="138"/>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row>
    <row r="122" spans="2:78" ht="15" customHeight="1" x14ac:dyDescent="0.3">
      <c r="AD122" s="2" t="s">
        <v>87</v>
      </c>
      <c r="AE122" s="138">
        <f>$AE$16</f>
        <v>0</v>
      </c>
      <c r="AF122" s="138"/>
      <c r="AG122" s="138"/>
      <c r="AH122" s="138"/>
      <c r="AI122" s="138"/>
      <c r="AJ122" s="138"/>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row>
    <row r="123" spans="2:78" ht="15" customHeight="1" x14ac:dyDescent="0.3">
      <c r="B123" s="1" t="s">
        <v>157</v>
      </c>
      <c r="C123" s="1"/>
      <c r="D123" s="1"/>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row>
    <row r="124" spans="2:78" ht="4.95" customHeight="1" x14ac:dyDescent="0.3">
      <c r="B124" s="1"/>
      <c r="C124" s="1"/>
      <c r="D124" s="1"/>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row>
    <row r="125" spans="2:78" ht="15" customHeight="1" x14ac:dyDescent="0.3">
      <c r="B125" s="4" t="s">
        <v>316</v>
      </c>
      <c r="C125" s="1"/>
      <c r="D125" s="1"/>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row>
    <row r="126" spans="2:78" ht="4.95" customHeight="1" x14ac:dyDescent="0.3">
      <c r="B126" s="1"/>
      <c r="C126" s="1"/>
      <c r="D126" s="1"/>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row>
    <row r="127" spans="2:78" ht="15" customHeight="1" x14ac:dyDescent="0.3">
      <c r="B127" s="42"/>
      <c r="D127" s="58" t="str">
        <f>"Is being properly maintained in accordance with the "&amp;Tables!C23&amp;"'s requirements and functioning as it was designed."</f>
        <v>Is being properly maintained in accordance with the City's requirements and functioning as it was designed.</v>
      </c>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M127" s="71">
        <f>IF(AND(ISBLANK(B127),ISBLANK(B129)),1,2)</f>
        <v>1</v>
      </c>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row>
    <row r="128" spans="2:78" ht="4.95" customHeight="1" x14ac:dyDescent="0.3">
      <c r="B128" s="1"/>
      <c r="C128" s="1"/>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row>
    <row r="129" spans="2:78" ht="15" customHeight="1" x14ac:dyDescent="0.3">
      <c r="B129" s="42"/>
      <c r="C129" s="1"/>
      <c r="D129" s="117" t="s">
        <v>317</v>
      </c>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row>
    <row r="130" spans="2:78" ht="15" customHeight="1" x14ac:dyDescent="0.3">
      <c r="B130" s="1"/>
      <c r="C130" s="1"/>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row>
    <row r="131" spans="2:78" ht="15" customHeight="1" x14ac:dyDescent="0.3">
      <c r="B131" s="1"/>
      <c r="C131" s="1"/>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row>
    <row r="132" spans="2:78" ht="15" customHeight="1" x14ac:dyDescent="0.3">
      <c r="B132" s="42"/>
      <c r="C132" s="1"/>
      <c r="D132" s="61" t="s">
        <v>190</v>
      </c>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row>
    <row r="133" spans="2:78" ht="4.95" customHeight="1" x14ac:dyDescent="0.3">
      <c r="C133" s="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row>
    <row r="134" spans="2:78" ht="15" customHeight="1" x14ac:dyDescent="0.3">
      <c r="D134" s="2" t="s">
        <v>111</v>
      </c>
      <c r="E134" s="98"/>
      <c r="F134" s="98"/>
      <c r="G134" s="98"/>
      <c r="H134" s="98"/>
      <c r="I134" s="98"/>
      <c r="J134" s="98"/>
      <c r="K134" s="98"/>
      <c r="L134" s="98"/>
      <c r="M134" s="98"/>
      <c r="N134" s="98"/>
      <c r="O134" s="98"/>
      <c r="P134" s="98"/>
      <c r="Q134" s="98"/>
      <c r="R134" s="98"/>
      <c r="S134" s="98"/>
      <c r="T134" s="98"/>
      <c r="U134" s="98"/>
      <c r="V134" s="98"/>
      <c r="Y134" s="25" t="s">
        <v>144</v>
      </c>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row>
    <row r="135" spans="2:78" ht="15" customHeight="1" x14ac:dyDescent="0.3">
      <c r="D135" s="2" t="s">
        <v>67</v>
      </c>
      <c r="E135" s="103"/>
      <c r="F135" s="103"/>
      <c r="G135" s="103"/>
      <c r="H135" s="103"/>
      <c r="I135" s="103"/>
      <c r="J135" s="103"/>
      <c r="K135" s="103"/>
      <c r="L135" s="103"/>
      <c r="M135" s="103"/>
      <c r="N135" s="103"/>
      <c r="O135" s="103"/>
      <c r="P135" s="103"/>
      <c r="Q135" s="103"/>
      <c r="R135" s="103"/>
      <c r="S135" s="103"/>
      <c r="T135" s="103"/>
      <c r="U135" s="103"/>
      <c r="V135" s="103"/>
      <c r="Z135" s="113"/>
      <c r="AA135" s="113"/>
      <c r="AB135" s="113"/>
      <c r="AC135" s="113"/>
      <c r="AD135" s="113"/>
      <c r="AE135" s="113"/>
      <c r="AF135" s="113"/>
      <c r="AG135" s="113"/>
      <c r="AH135" s="113"/>
      <c r="AI135" s="113"/>
      <c r="AJ135" s="113"/>
      <c r="AM135" s="71">
        <f>IF(ISBLANK(Z135),1,2)</f>
        <v>1</v>
      </c>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row>
    <row r="136" spans="2:78" ht="15" customHeight="1" x14ac:dyDescent="0.3">
      <c r="D136" s="2" t="s">
        <v>68</v>
      </c>
      <c r="E136" s="103"/>
      <c r="F136" s="103"/>
      <c r="G136" s="103"/>
      <c r="H136" s="103"/>
      <c r="I136" s="103"/>
      <c r="J136" s="103"/>
      <c r="K136" s="103"/>
      <c r="L136" s="103"/>
      <c r="M136" s="103"/>
      <c r="N136" s="41"/>
      <c r="O136" s="41"/>
      <c r="P136" s="41"/>
      <c r="Q136" s="77" t="s">
        <v>71</v>
      </c>
      <c r="R136" s="103"/>
      <c r="S136" s="103"/>
      <c r="T136" s="103"/>
      <c r="U136" s="103"/>
      <c r="V136" s="103"/>
      <c r="Y136" s="59"/>
      <c r="Z136" s="114"/>
      <c r="AA136" s="114"/>
      <c r="AB136" s="114"/>
      <c r="AC136" s="114"/>
      <c r="AD136" s="114"/>
      <c r="AE136" s="114"/>
      <c r="AF136" s="114"/>
      <c r="AG136" s="114"/>
      <c r="AH136" s="114"/>
      <c r="AI136" s="114"/>
      <c r="AJ136" s="11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row>
    <row r="137" spans="2:78" ht="15" customHeight="1" x14ac:dyDescent="0.3">
      <c r="D137" s="2" t="s">
        <v>175</v>
      </c>
      <c r="E137" s="103"/>
      <c r="F137" s="103"/>
      <c r="G137" s="103"/>
      <c r="H137" s="103"/>
      <c r="I137" s="103"/>
      <c r="J137" s="103"/>
      <c r="K137" s="103"/>
      <c r="L137" s="103"/>
      <c r="M137" s="103"/>
      <c r="Q137" s="2" t="s">
        <v>72</v>
      </c>
      <c r="R137" s="103"/>
      <c r="S137" s="103"/>
      <c r="T137" s="103"/>
      <c r="U137" s="103"/>
      <c r="V137" s="103"/>
      <c r="Y137" s="4" t="s">
        <v>145</v>
      </c>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row>
    <row r="138" spans="2:78" ht="15" customHeight="1" x14ac:dyDescent="0.3">
      <c r="C138" s="43"/>
      <c r="D138" s="2" t="s">
        <v>69</v>
      </c>
      <c r="E138" s="106"/>
      <c r="F138" s="106"/>
      <c r="G138" s="106"/>
      <c r="H138" s="106"/>
      <c r="I138" s="106"/>
      <c r="J138" s="106"/>
      <c r="K138" s="106"/>
      <c r="L138" s="106"/>
      <c r="M138" s="106"/>
      <c r="N138" s="118"/>
      <c r="O138" s="118"/>
      <c r="P138" s="118"/>
      <c r="Q138" s="118"/>
      <c r="R138" s="106"/>
      <c r="S138" s="106"/>
      <c r="T138" s="106"/>
      <c r="U138" s="106"/>
      <c r="V138" s="106"/>
      <c r="W138" s="43"/>
      <c r="X138" s="43"/>
      <c r="Z138" s="115" t="str">
        <f>IF(ISBLANK(Z135),"Type?",VLOOKUP(Z135,T_Registration[#All],2))</f>
        <v>Type?</v>
      </c>
      <c r="AA138" s="115"/>
      <c r="AB138" s="115"/>
      <c r="AC138" s="115"/>
      <c r="AD138" s="115"/>
      <c r="AE138" s="98"/>
      <c r="AF138" s="98"/>
      <c r="AG138" s="98"/>
      <c r="AH138" s="98"/>
      <c r="AI138" s="98"/>
      <c r="AJ138" s="98"/>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row>
    <row r="139" spans="2:78" ht="15" customHeight="1" x14ac:dyDescent="0.3">
      <c r="D139" s="2" t="s">
        <v>73</v>
      </c>
      <c r="E139" s="100"/>
      <c r="F139" s="100"/>
      <c r="G139" s="100"/>
      <c r="H139" s="100"/>
      <c r="I139" s="100"/>
      <c r="U139" s="31"/>
      <c r="V139" s="31"/>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row>
    <row r="140" spans="2:78" ht="15" customHeight="1" x14ac:dyDescent="0.3">
      <c r="D140" s="2"/>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row>
    <row r="141" spans="2:78" ht="15" customHeight="1" x14ac:dyDescent="0.3">
      <c r="D141" s="2" t="s">
        <v>112</v>
      </c>
      <c r="E141" s="55"/>
      <c r="F141" s="55"/>
      <c r="G141" s="55"/>
      <c r="H141" s="55"/>
      <c r="I141" s="55"/>
      <c r="J141" s="55"/>
      <c r="K141" s="55"/>
      <c r="L141" s="55"/>
      <c r="M141" s="55"/>
      <c r="N141" s="55"/>
      <c r="O141" s="55"/>
      <c r="P141" s="55"/>
      <c r="Q141" s="55"/>
      <c r="R141" s="55"/>
      <c r="S141" s="55"/>
      <c r="T141" s="55"/>
      <c r="U141" s="55"/>
      <c r="V141" s="55"/>
      <c r="Y141" s="2" t="s">
        <v>8</v>
      </c>
      <c r="Z141" s="140"/>
      <c r="AA141" s="140"/>
      <c r="AB141" s="140"/>
      <c r="AC141" s="140"/>
      <c r="AD141" s="140"/>
      <c r="AE141" s="140"/>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row>
    <row r="142" spans="2:78" ht="15" customHeight="1" x14ac:dyDescent="0.3">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row>
    <row r="143" spans="2:78" ht="15" customHeight="1" x14ac:dyDescent="0.3">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row>
    <row r="144" spans="2:78" ht="15" customHeight="1" x14ac:dyDescent="0.3">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row>
    <row r="145" spans="2:78" ht="15" customHeight="1" x14ac:dyDescent="0.3">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row>
    <row r="146" spans="2:78" ht="15" customHeight="1" x14ac:dyDescent="0.3">
      <c r="B146" s="67"/>
      <c r="C146" s="67"/>
      <c r="D146" s="67"/>
      <c r="E146" s="67"/>
      <c r="F146" s="67"/>
      <c r="G146" s="67"/>
      <c r="H146" s="67"/>
      <c r="R146" s="6"/>
      <c r="S146" s="6"/>
      <c r="T146" s="6"/>
      <c r="U146" s="6"/>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row>
    <row r="147" spans="2:78" ht="15" customHeight="1" x14ac:dyDescent="0.3">
      <c r="B147" s="67"/>
      <c r="C147" s="67"/>
      <c r="D147" s="67"/>
      <c r="E147" s="67"/>
      <c r="F147" s="67"/>
      <c r="G147" s="67"/>
      <c r="H147" s="67"/>
      <c r="R147" s="6"/>
      <c r="S147" s="6"/>
      <c r="T147" s="6"/>
      <c r="U147" s="6"/>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row>
    <row r="148" spans="2:78" ht="15" customHeight="1" x14ac:dyDescent="0.3"/>
    <row r="149" spans="2:78" ht="15" customHeight="1" x14ac:dyDescent="0.3"/>
    <row r="150" spans="2:78" ht="15" customHeight="1" x14ac:dyDescent="0.3"/>
    <row r="151" spans="2:78" ht="15" customHeight="1" x14ac:dyDescent="0.3"/>
    <row r="152" spans="2:78" ht="15" customHeight="1" x14ac:dyDescent="0.3"/>
    <row r="153" spans="2:78" ht="15" customHeight="1" x14ac:dyDescent="0.3"/>
    <row r="154" spans="2:78" ht="15" customHeight="1" x14ac:dyDescent="0.3"/>
    <row r="155" spans="2:78" ht="15" customHeight="1" x14ac:dyDescent="0.3"/>
    <row r="156" spans="2:78" ht="15" customHeight="1" x14ac:dyDescent="0.3"/>
    <row r="157" spans="2:78" ht="15" customHeight="1" x14ac:dyDescent="0.3"/>
    <row r="158" spans="2:78" ht="15" customHeight="1" x14ac:dyDescent="0.3"/>
    <row r="159" spans="2:78" ht="15" customHeight="1" x14ac:dyDescent="0.3"/>
    <row r="160" spans="2:78" ht="15" customHeight="1" x14ac:dyDescent="0.3"/>
    <row r="161" spans="2:21" ht="15" customHeight="1" x14ac:dyDescent="0.3"/>
    <row r="162" spans="2:21" ht="15" customHeight="1" x14ac:dyDescent="0.3"/>
    <row r="163" spans="2:21" ht="15" customHeight="1" x14ac:dyDescent="0.3"/>
    <row r="164" spans="2:21" ht="15" customHeight="1" x14ac:dyDescent="0.3"/>
    <row r="165" spans="2:21" ht="15" customHeight="1" x14ac:dyDescent="0.3"/>
    <row r="166" spans="2:21" ht="15" customHeight="1" x14ac:dyDescent="0.3">
      <c r="B166" s="111">
        <f>Tables!$C$13</f>
        <v>45566</v>
      </c>
      <c r="C166" s="111"/>
      <c r="D166" s="111"/>
      <c r="E166" s="111"/>
      <c r="F166" s="111"/>
      <c r="G166" s="111"/>
      <c r="H166" s="111"/>
      <c r="R166" s="110" t="s">
        <v>124</v>
      </c>
      <c r="S166" s="110"/>
      <c r="T166" s="110"/>
      <c r="U166" s="110"/>
    </row>
    <row r="167" spans="2:21" ht="15" customHeight="1" x14ac:dyDescent="0.3"/>
    <row r="168" spans="2:21" ht="15" customHeight="1" x14ac:dyDescent="0.3"/>
    <row r="169" spans="2:21" ht="15" customHeight="1" x14ac:dyDescent="0.3"/>
  </sheetData>
  <sheetProtection algorithmName="SHA-512" hashValue="Xd6oVNhQA5wyK307vP8az+GRkIrZGHa0s2dExLYMHPeGzX9XcKiez/3wjn5ZJ89m3aKG3B0sqackDGQDXVVjeg==" saltValue="2mfKtWFgkGSosgQvQE6F7Q==" spinCount="100000" sheet="1" objects="1" scenarios="1" selectLockedCells="1"/>
  <mergeCells count="95">
    <mergeCell ref="Z141:AE141"/>
    <mergeCell ref="B166:H166"/>
    <mergeCell ref="R166:U166"/>
    <mergeCell ref="E137:M137"/>
    <mergeCell ref="R137:V137"/>
    <mergeCell ref="E138:V138"/>
    <mergeCell ref="Z138:AD138"/>
    <mergeCell ref="AE138:AJ138"/>
    <mergeCell ref="E139:I139"/>
    <mergeCell ref="AE122:AJ122"/>
    <mergeCell ref="D129:AJ131"/>
    <mergeCell ref="E134:V134"/>
    <mergeCell ref="E135:V135"/>
    <mergeCell ref="Z135:AJ136"/>
    <mergeCell ref="E136:M136"/>
    <mergeCell ref="R136:V136"/>
    <mergeCell ref="F117:U117"/>
    <mergeCell ref="AE117:AJ117"/>
    <mergeCell ref="B120:H120"/>
    <mergeCell ref="R120:U120"/>
    <mergeCell ref="E121:Y121"/>
    <mergeCell ref="AE121:AJ121"/>
    <mergeCell ref="F116:U116"/>
    <mergeCell ref="F108:U108"/>
    <mergeCell ref="Y108:AB108"/>
    <mergeCell ref="AG108:AJ108"/>
    <mergeCell ref="F109:U109"/>
    <mergeCell ref="F110:U110"/>
    <mergeCell ref="AE110:AJ110"/>
    <mergeCell ref="F113:U113"/>
    <mergeCell ref="F114:U114"/>
    <mergeCell ref="F115:U115"/>
    <mergeCell ref="Y115:AB115"/>
    <mergeCell ref="AG115:AJ115"/>
    <mergeCell ref="F107:U107"/>
    <mergeCell ref="Z86:AC86"/>
    <mergeCell ref="J88:AJ90"/>
    <mergeCell ref="J91:AJ93"/>
    <mergeCell ref="Y97:Z97"/>
    <mergeCell ref="AC97:AI97"/>
    <mergeCell ref="Y99:Z99"/>
    <mergeCell ref="AC99:AI99"/>
    <mergeCell ref="Y101:Z101"/>
    <mergeCell ref="AC101:AI101"/>
    <mergeCell ref="Y103:Z103"/>
    <mergeCell ref="AC103:AI103"/>
    <mergeCell ref="F106:U106"/>
    <mergeCell ref="Z84:AC84"/>
    <mergeCell ref="G49:I49"/>
    <mergeCell ref="L49:N49"/>
    <mergeCell ref="Q49:S49"/>
    <mergeCell ref="AA49:AJ49"/>
    <mergeCell ref="AA57:AJ57"/>
    <mergeCell ref="B65:H65"/>
    <mergeCell ref="R65:U65"/>
    <mergeCell ref="E66:Y66"/>
    <mergeCell ref="AE66:AJ66"/>
    <mergeCell ref="AE67:AJ67"/>
    <mergeCell ref="Z76:AC76"/>
    <mergeCell ref="Z78:AC78"/>
    <mergeCell ref="G45:I45"/>
    <mergeCell ref="L45:N45"/>
    <mergeCell ref="Q45:S45"/>
    <mergeCell ref="W45:AJ45"/>
    <mergeCell ref="G47:I47"/>
    <mergeCell ref="L47:N47"/>
    <mergeCell ref="Q47:S47"/>
    <mergeCell ref="G29:I29"/>
    <mergeCell ref="L29:N29"/>
    <mergeCell ref="Q29:S29"/>
    <mergeCell ref="G31:I31"/>
    <mergeCell ref="L31:N31"/>
    <mergeCell ref="Q31:S31"/>
    <mergeCell ref="E18:Y18"/>
    <mergeCell ref="AE18:AJ18"/>
    <mergeCell ref="E19:Y19"/>
    <mergeCell ref="AE19:AJ19"/>
    <mergeCell ref="G27:I27"/>
    <mergeCell ref="L27:N27"/>
    <mergeCell ref="Q27:S27"/>
    <mergeCell ref="E17:J17"/>
    <mergeCell ref="N17:Q17"/>
    <mergeCell ref="V17:Y17"/>
    <mergeCell ref="AE17:AJ17"/>
    <mergeCell ref="Q1:AK4"/>
    <mergeCell ref="AE14:AJ14"/>
    <mergeCell ref="E15:Y15"/>
    <mergeCell ref="AE15:AJ15"/>
    <mergeCell ref="E16:Y16"/>
    <mergeCell ref="AE16:AJ16"/>
    <mergeCell ref="BF1:BY4"/>
    <mergeCell ref="AS6:BG7"/>
    <mergeCell ref="E7:X7"/>
    <mergeCell ref="AE7:AJ7"/>
    <mergeCell ref="F11:AJ11"/>
  </mergeCells>
  <conditionalFormatting sqref="B127 B129">
    <cfRule type="expression" dxfId="192" priority="137">
      <formula>$AM$127=1</formula>
    </cfRule>
  </conditionalFormatting>
  <conditionalFormatting sqref="C70 R70">
    <cfRule type="expression" dxfId="191" priority="145">
      <formula>$AM$70=1</formula>
    </cfRule>
  </conditionalFormatting>
  <conditionalFormatting sqref="E134:E135 E138:E139">
    <cfRule type="expression" dxfId="190" priority="7">
      <formula>ISBLANK(E134)</formula>
    </cfRule>
  </conditionalFormatting>
  <conditionalFormatting sqref="E17:J17">
    <cfRule type="expression" dxfId="189" priority="15">
      <formula>ISBLANK(E17)</formula>
    </cfRule>
  </conditionalFormatting>
  <conditionalFormatting sqref="E136:M137 R136:V137">
    <cfRule type="expression" dxfId="188" priority="6">
      <formula>ISBLANK(E136)</formula>
    </cfRule>
  </conditionalFormatting>
  <conditionalFormatting sqref="E15:Y16 E18:Y19 AE19:AJ19">
    <cfRule type="expression" dxfId="187" priority="144">
      <formula>ISBLANK(E15)</formula>
    </cfRule>
  </conditionalFormatting>
  <conditionalFormatting sqref="E66:Y66 AE66:AJ67">
    <cfRule type="cellIs" dxfId="186" priority="136" operator="equal">
      <formula>0</formula>
    </cfRule>
  </conditionalFormatting>
  <conditionalFormatting sqref="E121:Y121 AE121:AJ122">
    <cfRule type="cellIs" dxfId="185" priority="135" operator="equal">
      <formula>0</formula>
    </cfRule>
  </conditionalFormatting>
  <conditionalFormatting sqref="F106:U108 Y108:AB108 AG108:AJ108 F109 F110:U110 AE110:AJ110">
    <cfRule type="expression" dxfId="184" priority="141">
      <formula>ISBLANK(F106)</formula>
    </cfRule>
  </conditionalFormatting>
  <conditionalFormatting sqref="F113:U117 Y115:AB115 AG115:AJ115 AE117:AJ117">
    <cfRule type="expression" priority="138" stopIfTrue="1">
      <formula>$AQ$112=2</formula>
    </cfRule>
    <cfRule type="expression" dxfId="183" priority="140">
      <formula>ISBLANK(F113)</formula>
    </cfRule>
  </conditionalFormatting>
  <conditionalFormatting sqref="G21 M21">
    <cfRule type="expression" dxfId="182" priority="142">
      <formula>ISBLANK(G21)</formula>
    </cfRule>
  </conditionalFormatting>
  <conditionalFormatting sqref="G35 I35">
    <cfRule type="expression" dxfId="181" priority="116">
      <formula>$AM$27=2</formula>
    </cfRule>
    <cfRule type="expression" priority="71" stopIfTrue="1">
      <formula>$AM$35=2</formula>
    </cfRule>
  </conditionalFormatting>
  <conditionalFormatting sqref="G37 I37">
    <cfRule type="expression" priority="69" stopIfTrue="1">
      <formula>$AM$37=2</formula>
    </cfRule>
    <cfRule type="expression" dxfId="180" priority="70">
      <formula>$AM$27=2</formula>
    </cfRule>
  </conditionalFormatting>
  <conditionalFormatting sqref="G39 I39">
    <cfRule type="expression" dxfId="179" priority="68">
      <formula>$AM$27=2</formula>
    </cfRule>
    <cfRule type="expression" priority="67" stopIfTrue="1">
      <formula>$AM$39=2</formula>
    </cfRule>
  </conditionalFormatting>
  <conditionalFormatting sqref="G41 I41">
    <cfRule type="expression" priority="65" stopIfTrue="1">
      <formula>$AM$41=2</formula>
    </cfRule>
    <cfRule type="expression" dxfId="178" priority="66">
      <formula>$AM$27=2</formula>
    </cfRule>
  </conditionalFormatting>
  <conditionalFormatting sqref="G53 I53">
    <cfRule type="expression" priority="55" stopIfTrue="1">
      <formula>$AM$53=2</formula>
    </cfRule>
    <cfRule type="expression" dxfId="177" priority="56">
      <formula>$AM$45=2</formula>
    </cfRule>
  </conditionalFormatting>
  <conditionalFormatting sqref="G55 I55">
    <cfRule type="expression" dxfId="176" priority="54">
      <formula>$AM$45=2</formula>
    </cfRule>
    <cfRule type="expression" priority="53" stopIfTrue="1">
      <formula>$AM$55=2</formula>
    </cfRule>
  </conditionalFormatting>
  <conditionalFormatting sqref="G57 I57">
    <cfRule type="expression" dxfId="175" priority="52">
      <formula>$AM$45=2</formula>
    </cfRule>
    <cfRule type="expression" priority="51" stopIfTrue="1">
      <formula>$AM$57=2</formula>
    </cfRule>
  </conditionalFormatting>
  <conditionalFormatting sqref="G59 I59">
    <cfRule type="expression" priority="49" stopIfTrue="1">
      <formula>$AM$59=2</formula>
    </cfRule>
    <cfRule type="expression" dxfId="174" priority="50">
      <formula>$AM$45=2</formula>
    </cfRule>
  </conditionalFormatting>
  <conditionalFormatting sqref="G27:I27">
    <cfRule type="expression" priority="74" stopIfTrue="1">
      <formula>$AM$25=2</formula>
    </cfRule>
    <cfRule type="expression" dxfId="173" priority="122">
      <formula>$AM$27=1</formula>
    </cfRule>
    <cfRule type="cellIs" priority="121" stopIfTrue="1" operator="greaterThan">
      <formula>0</formula>
    </cfRule>
  </conditionalFormatting>
  <conditionalFormatting sqref="G29:I29">
    <cfRule type="cellIs" priority="114" stopIfTrue="1" operator="greaterThan">
      <formula>0</formula>
    </cfRule>
    <cfRule type="expression" dxfId="172" priority="115">
      <formula>$AM$27=2</formula>
    </cfRule>
  </conditionalFormatting>
  <conditionalFormatting sqref="G31:I31">
    <cfRule type="cellIs" priority="112" stopIfTrue="1" operator="greaterThan">
      <formula>0</formula>
    </cfRule>
    <cfRule type="expression" dxfId="171" priority="113">
      <formula>$AM$27=2</formula>
    </cfRule>
  </conditionalFormatting>
  <conditionalFormatting sqref="G45:I45">
    <cfRule type="cellIs" priority="102" stopIfTrue="1" operator="greaterThan">
      <formula>0</formula>
    </cfRule>
    <cfRule type="expression" priority="85" stopIfTrue="1">
      <formula>$AM$43=2</formula>
    </cfRule>
    <cfRule type="expression" dxfId="170" priority="103">
      <formula>$AM$45=1</formula>
    </cfRule>
  </conditionalFormatting>
  <conditionalFormatting sqref="G47:I47">
    <cfRule type="expression" dxfId="169" priority="101">
      <formula>$AM$45=2</formula>
    </cfRule>
    <cfRule type="cellIs" priority="100" stopIfTrue="1" operator="greaterThan">
      <formula>0</formula>
    </cfRule>
  </conditionalFormatting>
  <conditionalFormatting sqref="G49:I49">
    <cfRule type="cellIs" priority="98" stopIfTrue="1" operator="greaterThan">
      <formula>0</formula>
    </cfRule>
    <cfRule type="expression" dxfId="168" priority="99">
      <formula>$AM$45=2</formula>
    </cfRule>
  </conditionalFormatting>
  <conditionalFormatting sqref="J97 L97">
    <cfRule type="expression" dxfId="167" priority="179">
      <formula>ISBLANK(J97)</formula>
    </cfRule>
    <cfRule type="expression" priority="18" stopIfTrue="1">
      <formula>$AP$97=2</formula>
    </cfRule>
  </conditionalFormatting>
  <conditionalFormatting sqref="J99 L99">
    <cfRule type="expression" priority="8" stopIfTrue="1">
      <formula>$AP$99=2</formula>
    </cfRule>
    <cfRule type="expression" dxfId="166" priority="11">
      <formula>ISBLANK(J99)</formula>
    </cfRule>
  </conditionalFormatting>
  <conditionalFormatting sqref="J101 L101">
    <cfRule type="expression" dxfId="165" priority="174">
      <formula>ISBLANK(J101)</formula>
    </cfRule>
  </conditionalFormatting>
  <conditionalFormatting sqref="J103 L103">
    <cfRule type="expression" dxfId="164" priority="14">
      <formula>ISBLANK(J103)</formula>
    </cfRule>
  </conditionalFormatting>
  <conditionalFormatting sqref="L35 N35">
    <cfRule type="expression" priority="64" stopIfTrue="1">
      <formula>$AN$35=2</formula>
    </cfRule>
    <cfRule type="expression" dxfId="163" priority="82">
      <formula>$AN$27=2</formula>
    </cfRule>
  </conditionalFormatting>
  <conditionalFormatting sqref="L37 N37">
    <cfRule type="expression" dxfId="162" priority="80">
      <formula>$AN$27=2</formula>
    </cfRule>
    <cfRule type="expression" priority="63" stopIfTrue="1">
      <formula>$AN$37=2</formula>
    </cfRule>
  </conditionalFormatting>
  <conditionalFormatting sqref="L39 N39">
    <cfRule type="expression" dxfId="161" priority="79">
      <formula>$AN$27=2</formula>
    </cfRule>
    <cfRule type="expression" priority="62" stopIfTrue="1">
      <formula>$AN$39=2</formula>
    </cfRule>
  </conditionalFormatting>
  <conditionalFormatting sqref="L41 N41">
    <cfRule type="expression" dxfId="160" priority="78">
      <formula>$AN$27=2</formula>
    </cfRule>
    <cfRule type="expression" priority="61" stopIfTrue="1">
      <formula>$AN$41=2</formula>
    </cfRule>
  </conditionalFormatting>
  <conditionalFormatting sqref="L53 N53">
    <cfRule type="expression" priority="47" stopIfTrue="1">
      <formula>$AN$53=2</formula>
    </cfRule>
    <cfRule type="expression" dxfId="159" priority="48">
      <formula>$AN$45=2</formula>
    </cfRule>
  </conditionalFormatting>
  <conditionalFormatting sqref="L55 N55">
    <cfRule type="expression" priority="45" stopIfTrue="1">
      <formula>$AN$55=2</formula>
    </cfRule>
    <cfRule type="expression" dxfId="158" priority="46">
      <formula>$AN$45=2</formula>
    </cfRule>
  </conditionalFormatting>
  <conditionalFormatting sqref="L57 N57">
    <cfRule type="expression" priority="43" stopIfTrue="1">
      <formula>$AN$57=2</formula>
    </cfRule>
    <cfRule type="expression" dxfId="157" priority="44">
      <formula>$AN$45=2</formula>
    </cfRule>
  </conditionalFormatting>
  <conditionalFormatting sqref="L59 N59">
    <cfRule type="expression" priority="41" stopIfTrue="1">
      <formula>$AN$59=2</formula>
    </cfRule>
    <cfRule type="expression" dxfId="156" priority="42">
      <formula>$AN$45=2</formula>
    </cfRule>
  </conditionalFormatting>
  <conditionalFormatting sqref="L97 J97">
    <cfRule type="expression" priority="178" stopIfTrue="1">
      <formula>$AM$97=2</formula>
    </cfRule>
  </conditionalFormatting>
  <conditionalFormatting sqref="L97">
    <cfRule type="expression" dxfId="155" priority="177">
      <formula>$AN$97=2</formula>
    </cfRule>
  </conditionalFormatting>
  <conditionalFormatting sqref="L99 J99">
    <cfRule type="expression" priority="10" stopIfTrue="1">
      <formula>$AM$99=2</formula>
    </cfRule>
  </conditionalFormatting>
  <conditionalFormatting sqref="L99">
    <cfRule type="expression" dxfId="154" priority="9">
      <formula>$AN$99=2</formula>
    </cfRule>
  </conditionalFormatting>
  <conditionalFormatting sqref="L101 J101">
    <cfRule type="expression" priority="173" stopIfTrue="1">
      <formula>$AM$101=2</formula>
    </cfRule>
  </conditionalFormatting>
  <conditionalFormatting sqref="L101">
    <cfRule type="expression" dxfId="153" priority="172">
      <formula>$AN$101=2</formula>
    </cfRule>
  </conditionalFormatting>
  <conditionalFormatting sqref="L103 J103">
    <cfRule type="expression" priority="13" stopIfTrue="1">
      <formula>$AM$103=2</formula>
    </cfRule>
  </conditionalFormatting>
  <conditionalFormatting sqref="L103">
    <cfRule type="expression" dxfId="152" priority="12">
      <formula>$AN$103=2</formula>
    </cfRule>
  </conditionalFormatting>
  <conditionalFormatting sqref="L27:N27">
    <cfRule type="expression" dxfId="151" priority="120">
      <formula>$AN$27=1</formula>
    </cfRule>
    <cfRule type="cellIs" priority="119" stopIfTrue="1" operator="greaterThan">
      <formula>0</formula>
    </cfRule>
    <cfRule type="expression" priority="73" stopIfTrue="1">
      <formula>$AM$25=2</formula>
    </cfRule>
  </conditionalFormatting>
  <conditionalFormatting sqref="L29:N29">
    <cfRule type="expression" dxfId="150" priority="111">
      <formula>$AN$27=2</formula>
    </cfRule>
    <cfRule type="cellIs" priority="110" stopIfTrue="1" operator="greaterThan">
      <formula>0</formula>
    </cfRule>
  </conditionalFormatting>
  <conditionalFormatting sqref="L31:N31">
    <cfRule type="expression" dxfId="149" priority="109">
      <formula>$AN$27=2</formula>
    </cfRule>
    <cfRule type="cellIs" priority="108" stopIfTrue="1" operator="greaterThan">
      <formula>0</formula>
    </cfRule>
  </conditionalFormatting>
  <conditionalFormatting sqref="L45:N45">
    <cfRule type="expression" dxfId="148" priority="95">
      <formula>$AN$45=1</formula>
    </cfRule>
    <cfRule type="expression" priority="84" stopIfTrue="1">
      <formula>$AM$43=2</formula>
    </cfRule>
    <cfRule type="cellIs" priority="94" stopIfTrue="1" operator="greaterThan">
      <formula>0</formula>
    </cfRule>
  </conditionalFormatting>
  <conditionalFormatting sqref="L47:N47">
    <cfRule type="expression" dxfId="147" priority="97">
      <formula>$AN$45=2</formula>
    </cfRule>
    <cfRule type="cellIs" priority="96" stopIfTrue="1" operator="greaterThan">
      <formula>0</formula>
    </cfRule>
  </conditionalFormatting>
  <conditionalFormatting sqref="L49:N49">
    <cfRule type="expression" dxfId="146" priority="91">
      <formula>$AN$45=2</formula>
    </cfRule>
    <cfRule type="cellIs" priority="90" stopIfTrue="1" operator="greaterThan">
      <formula>0</formula>
    </cfRule>
  </conditionalFormatting>
  <conditionalFormatting sqref="M23 T23">
    <cfRule type="expression" priority="128" stopIfTrue="1">
      <formula>$AM$23=2</formula>
    </cfRule>
    <cfRule type="expression" dxfId="145" priority="129">
      <formula>ISBLANK(M23)</formula>
    </cfRule>
  </conditionalFormatting>
  <conditionalFormatting sqref="N17:Q17">
    <cfRule type="expression" dxfId="144" priority="16">
      <formula>ISBLANK(N17)</formula>
    </cfRule>
  </conditionalFormatting>
  <conditionalFormatting sqref="Q35 S35">
    <cfRule type="expression" priority="60" stopIfTrue="1">
      <formula>$AO$35=2</formula>
    </cfRule>
    <cfRule type="expression" dxfId="143" priority="81">
      <formula>$AO$27=2</formula>
    </cfRule>
  </conditionalFormatting>
  <conditionalFormatting sqref="Q37 S37">
    <cfRule type="expression" priority="59" stopIfTrue="1">
      <formula>$AO$37=2</formula>
    </cfRule>
    <cfRule type="expression" dxfId="142" priority="77">
      <formula>$AO$27=2</formula>
    </cfRule>
  </conditionalFormatting>
  <conditionalFormatting sqref="Q39 S39">
    <cfRule type="expression" dxfId="141" priority="76">
      <formula>$AO$27=2</formula>
    </cfRule>
    <cfRule type="expression" priority="58" stopIfTrue="1">
      <formula>$AO$39=2</formula>
    </cfRule>
  </conditionalFormatting>
  <conditionalFormatting sqref="Q41 S41">
    <cfRule type="expression" priority="57" stopIfTrue="1">
      <formula>$AO$41=2</formula>
    </cfRule>
    <cfRule type="expression" dxfId="140" priority="75">
      <formula>$AO$27=2</formula>
    </cfRule>
  </conditionalFormatting>
  <conditionalFormatting sqref="Q53 S53">
    <cfRule type="expression" dxfId="139" priority="40">
      <formula>$AO$45=2</formula>
    </cfRule>
    <cfRule type="expression" priority="39" stopIfTrue="1">
      <formula>$AO$53=2</formula>
    </cfRule>
  </conditionalFormatting>
  <conditionalFormatting sqref="Q55 S55">
    <cfRule type="expression" priority="37" stopIfTrue="1">
      <formula>$AO$55=2</formula>
    </cfRule>
    <cfRule type="expression" dxfId="138" priority="38">
      <formula>$AO$45=2</formula>
    </cfRule>
  </conditionalFormatting>
  <conditionalFormatting sqref="Q57 S57">
    <cfRule type="expression" priority="35" stopIfTrue="1">
      <formula>$AO$57=2</formula>
    </cfRule>
    <cfRule type="expression" dxfId="137" priority="36">
      <formula>$AO$45=2</formula>
    </cfRule>
  </conditionalFormatting>
  <conditionalFormatting sqref="Q59 S59">
    <cfRule type="expression" priority="33" stopIfTrue="1">
      <formula>$AO$59=2</formula>
    </cfRule>
    <cfRule type="expression" dxfId="136" priority="34">
      <formula>$AO$45=2</formula>
    </cfRule>
  </conditionalFormatting>
  <conditionalFormatting sqref="Q27:S27">
    <cfRule type="expression" priority="72" stopIfTrue="1">
      <formula>$AM$25=2</formula>
    </cfRule>
    <cfRule type="cellIs" priority="117" stopIfTrue="1" operator="greaterThan">
      <formula>0</formula>
    </cfRule>
    <cfRule type="expression" dxfId="135" priority="118">
      <formula>$AO$27=1</formula>
    </cfRule>
  </conditionalFormatting>
  <conditionalFormatting sqref="Q29:S29">
    <cfRule type="cellIs" priority="106" stopIfTrue="1" operator="greaterThan">
      <formula>0</formula>
    </cfRule>
    <cfRule type="expression" dxfId="134" priority="107">
      <formula>$AO$27=2</formula>
    </cfRule>
  </conditionalFormatting>
  <conditionalFormatting sqref="Q31:S31">
    <cfRule type="cellIs" priority="104" stopIfTrue="1" operator="greaterThan">
      <formula>0</formula>
    </cfRule>
    <cfRule type="expression" dxfId="133" priority="105">
      <formula>$AO$27=2</formula>
    </cfRule>
  </conditionalFormatting>
  <conditionalFormatting sqref="Q45:S45">
    <cfRule type="expression" priority="83" stopIfTrue="1">
      <formula>$AM$43=2</formula>
    </cfRule>
    <cfRule type="cellIs" priority="92" stopIfTrue="1" operator="greaterThan">
      <formula>0</formula>
    </cfRule>
    <cfRule type="expression" dxfId="132" priority="93">
      <formula>$AO$45=1</formula>
    </cfRule>
  </conditionalFormatting>
  <conditionalFormatting sqref="Q47:S47">
    <cfRule type="cellIs" priority="88" stopIfTrue="1" operator="greaterThan">
      <formula>0</formula>
    </cfRule>
    <cfRule type="expression" dxfId="131" priority="89">
      <formula>$AO$45=2</formula>
    </cfRule>
  </conditionalFormatting>
  <conditionalFormatting sqref="Q49:S49">
    <cfRule type="expression" dxfId="130" priority="87">
      <formula>$AO$45=2</formula>
    </cfRule>
    <cfRule type="cellIs" priority="86" stopIfTrue="1" operator="greaterThan">
      <formula>0</formula>
    </cfRule>
  </conditionalFormatting>
  <conditionalFormatting sqref="V17:Y17">
    <cfRule type="expression" dxfId="129" priority="17">
      <formula>ISBLANK(V17)</formula>
    </cfRule>
  </conditionalFormatting>
  <conditionalFormatting sqref="W45:AJ45">
    <cfRule type="cellIs" priority="31" stopIfTrue="1" operator="greaterThan">
      <formula>0</formula>
    </cfRule>
    <cfRule type="expression" dxfId="128" priority="32">
      <formula>$AR$41=2</formula>
    </cfRule>
  </conditionalFormatting>
  <conditionalFormatting sqref="X112">
    <cfRule type="expression" dxfId="127" priority="139">
      <formula>$AQ$112=1</formula>
    </cfRule>
  </conditionalFormatting>
  <conditionalFormatting sqref="Y97 AC97">
    <cfRule type="expression" dxfId="126" priority="22">
      <formula>$AO$97=2</formula>
    </cfRule>
    <cfRule type="cellIs" priority="21" stopIfTrue="1" operator="greaterThan">
      <formula>0</formula>
    </cfRule>
  </conditionalFormatting>
  <conditionalFormatting sqref="Y99 AC99">
    <cfRule type="expression" dxfId="125" priority="20">
      <formula>$AO$99=2</formula>
    </cfRule>
    <cfRule type="cellIs" priority="19" stopIfTrue="1" operator="greaterThan">
      <formula>0</formula>
    </cfRule>
  </conditionalFormatting>
  <conditionalFormatting sqref="Y101 AC101">
    <cfRule type="cellIs" priority="175" stopIfTrue="1" operator="greaterThan">
      <formula>0</formula>
    </cfRule>
    <cfRule type="expression" dxfId="124" priority="176">
      <formula>$AO$101=2</formula>
    </cfRule>
  </conditionalFormatting>
  <conditionalFormatting sqref="Y103 AC103">
    <cfRule type="expression" dxfId="123" priority="181">
      <formula>$AO$103=2</formula>
    </cfRule>
    <cfRule type="cellIs" priority="180" stopIfTrue="1" operator="greaterThan">
      <formula>0</formula>
    </cfRule>
  </conditionalFormatting>
  <conditionalFormatting sqref="Z76:AC76">
    <cfRule type="cellIs" priority="164" stopIfTrue="1" operator="greaterThan">
      <formula>0</formula>
    </cfRule>
    <cfRule type="expression" dxfId="122" priority="165">
      <formula>$AN$76=2</formula>
    </cfRule>
  </conditionalFormatting>
  <conditionalFormatting sqref="Z78:AC78">
    <cfRule type="expression" dxfId="121" priority="167">
      <formula>$AN$78=2</formula>
    </cfRule>
    <cfRule type="cellIs" priority="166" stopIfTrue="1" operator="greaterThan">
      <formula>0</formula>
    </cfRule>
  </conditionalFormatting>
  <conditionalFormatting sqref="Z84:AC84">
    <cfRule type="expression" dxfId="120" priority="169">
      <formula>$AN$84=2</formula>
    </cfRule>
    <cfRule type="cellIs" priority="168" stopIfTrue="1" operator="greaterThan">
      <formula>0</formula>
    </cfRule>
  </conditionalFormatting>
  <conditionalFormatting sqref="Z86:AC86">
    <cfRule type="expression" dxfId="119" priority="171">
      <formula>$AN$86=2</formula>
    </cfRule>
    <cfRule type="cellIs" priority="170" stopIfTrue="1" operator="greaterThan">
      <formula>0</formula>
    </cfRule>
  </conditionalFormatting>
  <conditionalFormatting sqref="Z141:AE141">
    <cfRule type="expression" dxfId="118" priority="143">
      <formula>ISBLANK(Z141)</formula>
    </cfRule>
  </conditionalFormatting>
  <conditionalFormatting sqref="Z135:AJ136">
    <cfRule type="expression" dxfId="117" priority="2">
      <formula>ISBLANK(Z135)</formula>
    </cfRule>
    <cfRule type="expression" priority="1" stopIfTrue="1">
      <formula>$AL$144=2</formula>
    </cfRule>
  </conditionalFormatting>
  <conditionalFormatting sqref="AA57:AJ57">
    <cfRule type="expression" dxfId="116" priority="30">
      <formula>$AR$55=2</formula>
    </cfRule>
    <cfRule type="cellIs" priority="29" stopIfTrue="1" operator="greaterThan">
      <formula>0</formula>
    </cfRule>
  </conditionalFormatting>
  <conditionalFormatting sqref="AE14:AE18">
    <cfRule type="expression" dxfId="115" priority="131">
      <formula>ISBLANK(AE14)</formula>
    </cfRule>
  </conditionalFormatting>
  <conditionalFormatting sqref="AE14:AJ14">
    <cfRule type="expression" priority="130" stopIfTrue="1">
      <formula>$AM$14=0</formula>
    </cfRule>
  </conditionalFormatting>
  <conditionalFormatting sqref="AE138:AJ138">
    <cfRule type="expression" dxfId="114" priority="132">
      <formula>ISBLANK(AE138)</formula>
    </cfRule>
  </conditionalFormatting>
  <conditionalFormatting sqref="AH27 AJ27">
    <cfRule type="expression" priority="124" stopIfTrue="1">
      <formula>$AQ$27=2</formula>
    </cfRule>
    <cfRule type="expression" priority="123" stopIfTrue="1">
      <formula>$AQ$25=2</formula>
    </cfRule>
    <cfRule type="expression" dxfId="113" priority="125">
      <formula>ISBLANK(AJ27)</formula>
    </cfRule>
  </conditionalFormatting>
  <conditionalFormatting sqref="AH29 AJ29">
    <cfRule type="expression" priority="146" stopIfTrue="1">
      <formula>$AQ$25=2</formula>
    </cfRule>
    <cfRule type="expression" priority="147" stopIfTrue="1">
      <formula>$AQ$29=2</formula>
    </cfRule>
    <cfRule type="expression" dxfId="112" priority="148">
      <formula>ISBLANK(AH29)</formula>
    </cfRule>
  </conditionalFormatting>
  <conditionalFormatting sqref="AH31 AJ31">
    <cfRule type="expression" priority="149" stopIfTrue="1">
      <formula>$AQ$25=2</formula>
    </cfRule>
    <cfRule type="expression" priority="150" stopIfTrue="1">
      <formula>$AQ$31=2</formula>
    </cfRule>
    <cfRule type="expression" dxfId="111" priority="151">
      <formula>ISBLANK(AH31)</formula>
    </cfRule>
  </conditionalFormatting>
  <conditionalFormatting sqref="AH33 AJ33">
    <cfRule type="expression" priority="153" stopIfTrue="1">
      <formula>$AQ$33=2</formula>
    </cfRule>
    <cfRule type="expression" dxfId="110" priority="154">
      <formula>ISBLANK(AH33)</formula>
    </cfRule>
    <cfRule type="expression" priority="152" stopIfTrue="1">
      <formula>$AQ$25=2</formula>
    </cfRule>
  </conditionalFormatting>
  <conditionalFormatting sqref="AH35 AJ35">
    <cfRule type="expression" priority="156" stopIfTrue="1">
      <formula>$AQ$35=2</formula>
    </cfRule>
    <cfRule type="expression" priority="155" stopIfTrue="1">
      <formula>$AP$35=2</formula>
    </cfRule>
    <cfRule type="expression" dxfId="109" priority="157">
      <formula>ISBLANK(AH35)</formula>
    </cfRule>
    <cfRule type="expression" priority="5" stopIfTrue="1">
      <formula>$AQ$25=2</formula>
    </cfRule>
  </conditionalFormatting>
  <conditionalFormatting sqref="AH37 AJ37">
    <cfRule type="expression" priority="158" stopIfTrue="1">
      <formula>$AP$37=2</formula>
    </cfRule>
    <cfRule type="expression" priority="159" stopIfTrue="1">
      <formula>$AQ$37=2</formula>
    </cfRule>
    <cfRule type="expression" priority="4" stopIfTrue="1">
      <formula>$AQ$25=2</formula>
    </cfRule>
    <cfRule type="expression" dxfId="108" priority="160">
      <formula>$AQ$37=1</formula>
    </cfRule>
  </conditionalFormatting>
  <conditionalFormatting sqref="AH39 AJ39">
    <cfRule type="expression" priority="162" stopIfTrue="1">
      <formula>$AQ$39=2</formula>
    </cfRule>
    <cfRule type="expression" dxfId="107" priority="163">
      <formula>$AQ$39=1</formula>
    </cfRule>
    <cfRule type="expression" priority="3" stopIfTrue="1">
      <formula>$AQ$25=2</formula>
    </cfRule>
    <cfRule type="expression" priority="161" stopIfTrue="1">
      <formula>$AP$39=2</formula>
    </cfRule>
  </conditionalFormatting>
  <conditionalFormatting sqref="AH41 AJ41">
    <cfRule type="expression" dxfId="106" priority="127">
      <formula>$AQ$41=1</formula>
    </cfRule>
    <cfRule type="expression" priority="126" stopIfTrue="1">
      <formula>$AQ$41=2</formula>
    </cfRule>
  </conditionalFormatting>
  <conditionalFormatting sqref="AH51 AJ51">
    <cfRule type="expression" dxfId="105" priority="28">
      <formula>ISBLANK(AH51)</formula>
    </cfRule>
    <cfRule type="expression" priority="27" stopIfTrue="1">
      <formula>$AQ$51=2</formula>
    </cfRule>
  </conditionalFormatting>
  <conditionalFormatting sqref="AH53 AJ53">
    <cfRule type="expression" priority="25" stopIfTrue="1">
      <formula>$AQ$53=2</formula>
    </cfRule>
    <cfRule type="expression" dxfId="104" priority="26">
      <formula>ISBLANK(AH53)</formula>
    </cfRule>
  </conditionalFormatting>
  <conditionalFormatting sqref="AH55 AJ55">
    <cfRule type="expression" dxfId="103" priority="24">
      <formula>ISBLANK(AH55)</formula>
    </cfRule>
    <cfRule type="expression" priority="23" stopIfTrue="1">
      <formula>$AQ$55=2</formula>
    </cfRule>
  </conditionalFormatting>
  <dataValidations count="1">
    <dataValidation type="list" allowBlank="1" showInputMessage="1" showErrorMessage="1" sqref="G31:I31 L31:N31 Q31:S31 G49:I49 L49:N49 Q49:S49" xr:uid="{6DA00B45-2B95-4CA8-9872-955DF1F618F7}">
      <formula1>Shape</formula1>
    </dataValidation>
  </dataValidations>
  <pageMargins left="0.2" right="0.2" top="0.5" bottom="0.25" header="0.3" footer="0.3"/>
  <pageSetup orientation="portrait" r:id="rId1"/>
  <rowBreaks count="2" manualBreakCount="2">
    <brk id="65" max="16383" man="1"/>
    <brk id="120"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2A3EA3B-6F5F-4D21-B7BD-38987F00BE9E}">
          <x14:formula1>
            <xm:f>Tables!$G$22:$G$28</xm:f>
          </x14:formula1>
          <xm:sqref>Z135:AJ136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340C-F36B-4245-8A47-E2B21B4DF522}">
  <sheetPr codeName="Sheet6">
    <tabColor theme="6" tint="0.39997558519241921"/>
  </sheetPr>
  <dimension ref="A1:BY207"/>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4" customWidth="1"/>
    <col min="2" max="36" width="2.77734375" style="4" customWidth="1"/>
    <col min="37" max="37" width="1.77734375" style="4" customWidth="1"/>
    <col min="38" max="38" width="4.77734375" style="4" customWidth="1"/>
    <col min="39" max="41" width="4.77734375" style="27" hidden="1" customWidth="1"/>
    <col min="42" max="42" width="4.77734375" style="4" customWidth="1"/>
    <col min="43" max="77" width="2.77734375" style="4" customWidth="1"/>
    <col min="78" max="16384" width="2.77734375" style="4" hidden="1"/>
  </cols>
  <sheetData>
    <row r="1" spans="1:77" ht="15" customHeight="1" x14ac:dyDescent="0.3">
      <c r="G1" s="5"/>
      <c r="H1" s="5"/>
      <c r="I1" s="5"/>
      <c r="J1" s="5"/>
      <c r="K1" s="5"/>
      <c r="L1" s="5"/>
      <c r="M1" s="5"/>
      <c r="N1" s="5"/>
      <c r="O1" s="5"/>
      <c r="P1" s="5"/>
      <c r="Q1" s="94" t="s">
        <v>318</v>
      </c>
      <c r="R1" s="94"/>
      <c r="S1" s="94"/>
      <c r="T1" s="94"/>
      <c r="U1" s="94"/>
      <c r="V1" s="94"/>
      <c r="W1" s="94"/>
      <c r="X1" s="94"/>
      <c r="Y1" s="94"/>
      <c r="Z1" s="94"/>
      <c r="AA1" s="94"/>
      <c r="AB1" s="94"/>
      <c r="AC1" s="94"/>
      <c r="AD1" s="94"/>
      <c r="AE1" s="94"/>
      <c r="AF1" s="94"/>
      <c r="AG1" s="94"/>
      <c r="AH1" s="94"/>
      <c r="AI1" s="94"/>
      <c r="AJ1" s="94"/>
      <c r="AK1" s="94"/>
      <c r="BF1" s="94" t="str">
        <f>Q1</f>
        <v>Form 4D - Bioretention Area
Annual Inspection Form</v>
      </c>
      <c r="BG1" s="94"/>
      <c r="BH1" s="94"/>
      <c r="BI1" s="94"/>
      <c r="BJ1" s="94"/>
      <c r="BK1" s="94"/>
      <c r="BL1" s="94"/>
      <c r="BM1" s="94"/>
      <c r="BN1" s="94"/>
      <c r="BO1" s="94"/>
      <c r="BP1" s="94"/>
      <c r="BQ1" s="94"/>
      <c r="BR1" s="94"/>
      <c r="BS1" s="94"/>
      <c r="BT1" s="94"/>
      <c r="BU1" s="94"/>
      <c r="BV1" s="94"/>
      <c r="BW1" s="94"/>
      <c r="BX1" s="94"/>
    </row>
    <row r="2" spans="1:77" ht="15" customHeight="1" x14ac:dyDescent="0.3">
      <c r="E2" s="5"/>
      <c r="F2" s="5"/>
      <c r="G2" s="5"/>
      <c r="H2" s="5"/>
      <c r="I2" s="5"/>
      <c r="J2" s="5"/>
      <c r="K2" s="5"/>
      <c r="L2" s="5"/>
      <c r="M2" s="5"/>
      <c r="N2" s="5"/>
      <c r="O2" s="5"/>
      <c r="P2" s="5"/>
      <c r="Q2" s="94"/>
      <c r="R2" s="94"/>
      <c r="S2" s="94"/>
      <c r="T2" s="94"/>
      <c r="U2" s="94"/>
      <c r="V2" s="94"/>
      <c r="W2" s="94"/>
      <c r="X2" s="94"/>
      <c r="Y2" s="94"/>
      <c r="Z2" s="94"/>
      <c r="AA2" s="94"/>
      <c r="AB2" s="94"/>
      <c r="AC2" s="94"/>
      <c r="AD2" s="94"/>
      <c r="AE2" s="94"/>
      <c r="AF2" s="94"/>
      <c r="AG2" s="94"/>
      <c r="AH2" s="94"/>
      <c r="AI2" s="94"/>
      <c r="AJ2" s="94"/>
      <c r="AK2" s="94"/>
      <c r="BF2" s="94"/>
      <c r="BG2" s="94"/>
      <c r="BH2" s="94"/>
      <c r="BI2" s="94"/>
      <c r="BJ2" s="94"/>
      <c r="BK2" s="94"/>
      <c r="BL2" s="94"/>
      <c r="BM2" s="94"/>
      <c r="BN2" s="94"/>
      <c r="BO2" s="94"/>
      <c r="BP2" s="94"/>
      <c r="BQ2" s="94"/>
      <c r="BR2" s="94"/>
      <c r="BS2" s="94"/>
      <c r="BT2" s="94"/>
      <c r="BU2" s="94"/>
      <c r="BV2" s="94"/>
      <c r="BW2" s="94"/>
      <c r="BX2" s="94"/>
    </row>
    <row r="3" spans="1:77" ht="15" customHeight="1" x14ac:dyDescent="0.3">
      <c r="E3" s="5"/>
      <c r="F3" s="5"/>
      <c r="G3" s="5"/>
      <c r="H3" s="5"/>
      <c r="I3" s="5"/>
      <c r="J3" s="5"/>
      <c r="K3" s="5"/>
      <c r="L3" s="5"/>
      <c r="M3" s="5"/>
      <c r="N3" s="5"/>
      <c r="O3" s="5"/>
      <c r="P3" s="5"/>
      <c r="Q3" s="94"/>
      <c r="R3" s="94"/>
      <c r="S3" s="94"/>
      <c r="T3" s="94"/>
      <c r="U3" s="94"/>
      <c r="V3" s="94"/>
      <c r="W3" s="94"/>
      <c r="X3" s="94"/>
      <c r="Y3" s="94"/>
      <c r="Z3" s="94"/>
      <c r="AA3" s="94"/>
      <c r="AB3" s="94"/>
      <c r="AC3" s="94"/>
      <c r="AD3" s="94"/>
      <c r="AE3" s="94"/>
      <c r="AF3" s="94"/>
      <c r="AG3" s="94"/>
      <c r="AH3" s="94"/>
      <c r="AI3" s="94"/>
      <c r="AJ3" s="94"/>
      <c r="AK3" s="94"/>
      <c r="BF3" s="94"/>
      <c r="BG3" s="94"/>
      <c r="BH3" s="94"/>
      <c r="BI3" s="94"/>
      <c r="BJ3" s="94"/>
      <c r="BK3" s="94"/>
      <c r="BL3" s="94"/>
      <c r="BM3" s="94"/>
      <c r="BN3" s="94"/>
      <c r="BO3" s="94"/>
      <c r="BP3" s="94"/>
      <c r="BQ3" s="94"/>
      <c r="BR3" s="94"/>
      <c r="BS3" s="94"/>
      <c r="BT3" s="94"/>
      <c r="BU3" s="94"/>
      <c r="BV3" s="94"/>
      <c r="BW3" s="94"/>
      <c r="BX3" s="94"/>
    </row>
    <row r="4" spans="1:77" ht="15" customHeight="1" x14ac:dyDescent="0.3">
      <c r="E4" s="5"/>
      <c r="F4" s="5"/>
      <c r="G4" s="5"/>
      <c r="H4" s="5"/>
      <c r="I4" s="5"/>
      <c r="J4" s="5"/>
      <c r="K4" s="5"/>
      <c r="L4" s="5"/>
      <c r="M4" s="5"/>
      <c r="N4" s="5"/>
      <c r="O4" s="5"/>
      <c r="P4" s="5"/>
      <c r="Q4" s="94"/>
      <c r="R4" s="94"/>
      <c r="S4" s="94"/>
      <c r="T4" s="94"/>
      <c r="U4" s="94"/>
      <c r="V4" s="94"/>
      <c r="W4" s="94"/>
      <c r="X4" s="94"/>
      <c r="Y4" s="94"/>
      <c r="Z4" s="94"/>
      <c r="AA4" s="94"/>
      <c r="AB4" s="94"/>
      <c r="AC4" s="94"/>
      <c r="AD4" s="94"/>
      <c r="AE4" s="94"/>
      <c r="AF4" s="94"/>
      <c r="AG4" s="94"/>
      <c r="AH4" s="94"/>
      <c r="AI4" s="94"/>
      <c r="AJ4" s="94"/>
      <c r="AK4" s="94"/>
      <c r="BF4" s="94"/>
      <c r="BG4" s="94"/>
      <c r="BH4" s="94"/>
      <c r="BI4" s="94"/>
      <c r="BJ4" s="94"/>
      <c r="BK4" s="94"/>
      <c r="BL4" s="94"/>
      <c r="BM4" s="94"/>
      <c r="BN4" s="94"/>
      <c r="BO4" s="94"/>
      <c r="BP4" s="94"/>
      <c r="BQ4" s="94"/>
      <c r="BR4" s="94"/>
      <c r="BS4" s="94"/>
      <c r="BT4" s="94"/>
      <c r="BU4" s="94"/>
      <c r="BV4" s="94"/>
      <c r="BW4" s="94"/>
      <c r="BX4" s="94"/>
    </row>
    <row r="5" spans="1:77" ht="4.95" customHeight="1" x14ac:dyDescent="0.3">
      <c r="E5" s="5"/>
      <c r="F5" s="5"/>
      <c r="G5" s="5"/>
      <c r="H5" s="5"/>
      <c r="I5" s="5"/>
      <c r="J5" s="5"/>
      <c r="K5" s="5"/>
      <c r="L5" s="5"/>
      <c r="M5" s="5"/>
      <c r="N5" s="5"/>
      <c r="O5" s="5"/>
      <c r="P5" s="5"/>
      <c r="Q5" s="5"/>
      <c r="R5" s="5"/>
      <c r="S5" s="5"/>
      <c r="T5" s="5"/>
      <c r="U5" s="5"/>
      <c r="V5" s="5"/>
      <c r="W5" s="5"/>
      <c r="X5" s="5"/>
      <c r="Y5" s="5"/>
      <c r="Z5" s="5"/>
      <c r="AA5" s="5"/>
      <c r="AB5" s="9"/>
      <c r="AC5" s="9"/>
      <c r="AD5" s="9"/>
      <c r="AE5" s="9"/>
      <c r="AF5" s="9"/>
      <c r="AG5" s="9"/>
      <c r="AH5" s="9"/>
      <c r="AI5" s="9"/>
      <c r="AJ5" s="9"/>
    </row>
    <row r="6" spans="1:77" ht="15" customHeight="1" x14ac:dyDescent="0.3">
      <c r="A6" s="12"/>
      <c r="B6" s="13" t="s">
        <v>56</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5"/>
      <c r="AQ6" s="95" t="s">
        <v>26</v>
      </c>
      <c r="AR6" s="95"/>
      <c r="AS6" s="95"/>
      <c r="AT6" s="95"/>
      <c r="AU6" s="95"/>
      <c r="AV6" s="95"/>
      <c r="AW6" s="95"/>
      <c r="AX6" s="95"/>
      <c r="AY6" s="95"/>
      <c r="AZ6" s="95"/>
      <c r="BA6" s="95"/>
      <c r="BB6" s="95"/>
      <c r="BC6" s="95"/>
      <c r="BD6" s="95"/>
      <c r="BE6" s="95"/>
      <c r="BF6" s="38"/>
      <c r="BG6" s="38"/>
      <c r="BH6" s="38"/>
      <c r="BI6" s="38"/>
      <c r="BJ6" s="38"/>
      <c r="BK6" s="38"/>
      <c r="BL6" s="38"/>
      <c r="BM6" s="38"/>
      <c r="BN6" s="38"/>
      <c r="BO6" s="38"/>
      <c r="BP6" s="38"/>
      <c r="BQ6" s="38"/>
      <c r="BR6" s="38"/>
      <c r="BS6" s="38"/>
      <c r="BT6" s="38"/>
      <c r="BU6" s="38"/>
      <c r="BV6" s="38"/>
      <c r="BW6" s="38"/>
      <c r="BX6" s="38"/>
      <c r="BY6" s="38"/>
    </row>
    <row r="7" spans="1:77" ht="15" customHeight="1" x14ac:dyDescent="0.3">
      <c r="A7" s="16"/>
      <c r="B7" s="17" t="s">
        <v>21</v>
      </c>
      <c r="C7" s="17"/>
      <c r="D7" s="17"/>
      <c r="E7" s="96"/>
      <c r="F7" s="96"/>
      <c r="G7" s="96"/>
      <c r="H7" s="96"/>
      <c r="I7" s="96"/>
      <c r="J7" s="96"/>
      <c r="K7" s="96"/>
      <c r="L7" s="96"/>
      <c r="M7" s="96"/>
      <c r="N7" s="96"/>
      <c r="O7" s="96"/>
      <c r="P7" s="96"/>
      <c r="Q7" s="96"/>
      <c r="R7" s="96"/>
      <c r="S7" s="96"/>
      <c r="T7" s="96"/>
      <c r="U7" s="96"/>
      <c r="V7" s="96"/>
      <c r="W7" s="96"/>
      <c r="X7" s="96"/>
      <c r="Y7" s="17"/>
      <c r="Z7" s="17"/>
      <c r="AA7" s="17"/>
      <c r="AB7" s="17"/>
      <c r="AC7" s="17"/>
      <c r="AD7" s="18" t="s">
        <v>8</v>
      </c>
      <c r="AE7" s="97"/>
      <c r="AF7" s="97"/>
      <c r="AG7" s="97"/>
      <c r="AH7" s="97"/>
      <c r="AI7" s="97"/>
      <c r="AJ7" s="97"/>
      <c r="AK7" s="19"/>
      <c r="AQ7" s="95"/>
      <c r="AR7" s="95"/>
      <c r="AS7" s="95"/>
      <c r="AT7" s="95"/>
      <c r="AU7" s="95"/>
      <c r="AV7" s="95"/>
      <c r="AW7" s="95"/>
      <c r="AX7" s="95"/>
      <c r="AY7" s="95"/>
      <c r="AZ7" s="95"/>
      <c r="BA7" s="95"/>
      <c r="BB7" s="95"/>
      <c r="BC7" s="95"/>
      <c r="BD7" s="95"/>
      <c r="BE7" s="95"/>
    </row>
    <row r="8" spans="1:77" ht="4.95" customHeight="1" x14ac:dyDescent="0.3">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8"/>
      <c r="AG8" s="26"/>
      <c r="AH8" s="26"/>
      <c r="AI8" s="26"/>
      <c r="AJ8" s="26"/>
      <c r="AK8" s="19"/>
    </row>
    <row r="9" spans="1:77" ht="15" customHeight="1" x14ac:dyDescent="0.3">
      <c r="A9" s="16"/>
      <c r="B9" s="17" t="s">
        <v>9</v>
      </c>
      <c r="C9" s="17"/>
      <c r="D9" s="17"/>
      <c r="E9" s="17"/>
      <c r="F9" s="17"/>
      <c r="G9" s="54"/>
      <c r="H9" s="17" t="s">
        <v>61</v>
      </c>
      <c r="I9" s="17"/>
      <c r="J9" s="17"/>
      <c r="K9" s="17"/>
      <c r="L9" s="17"/>
      <c r="M9" s="54"/>
      <c r="N9" s="17" t="s">
        <v>62</v>
      </c>
      <c r="O9" s="17"/>
      <c r="P9" s="17"/>
      <c r="Q9" s="17"/>
      <c r="R9" s="17"/>
      <c r="S9" s="17"/>
      <c r="T9" s="17"/>
      <c r="U9" s="17"/>
      <c r="V9" s="54"/>
      <c r="W9" s="17" t="s">
        <v>63</v>
      </c>
      <c r="X9" s="17"/>
      <c r="Y9" s="17"/>
      <c r="Z9" s="17"/>
      <c r="AA9" s="17"/>
      <c r="AB9" s="17"/>
      <c r="AC9" s="54"/>
      <c r="AD9" s="17" t="s">
        <v>64</v>
      </c>
      <c r="AE9" s="17"/>
      <c r="AF9" s="17"/>
      <c r="AG9" s="17"/>
      <c r="AH9" s="17"/>
      <c r="AI9" s="17"/>
      <c r="AJ9" s="17"/>
      <c r="AK9" s="19"/>
      <c r="AQ9" s="10" t="s">
        <v>154</v>
      </c>
      <c r="AR9" s="10"/>
      <c r="AS9" s="10"/>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row>
    <row r="10" spans="1:77" ht="4.95" customHeight="1" x14ac:dyDescent="0.3">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9"/>
      <c r="AQ10" s="10"/>
      <c r="AR10" s="10"/>
      <c r="AS10" s="10"/>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row>
    <row r="11" spans="1:77" ht="15" customHeight="1" x14ac:dyDescent="0.3">
      <c r="A11" s="16"/>
      <c r="B11" s="17" t="s">
        <v>10</v>
      </c>
      <c r="C11" s="17"/>
      <c r="D11" s="17"/>
      <c r="E11" s="17"/>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9"/>
      <c r="AQ11" s="29">
        <v>1</v>
      </c>
      <c r="AR11" s="10" t="s">
        <v>319</v>
      </c>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row>
    <row r="12" spans="1:77" ht="4.95" customHeight="1" x14ac:dyDescent="0.3">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2"/>
      <c r="AQ12" s="29"/>
      <c r="AR12" s="10"/>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row>
    <row r="13" spans="1:77" ht="4.95" customHeight="1" x14ac:dyDescent="0.3">
      <c r="AQ13" s="29"/>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row>
    <row r="14" spans="1:77" ht="15" customHeight="1" x14ac:dyDescent="0.3">
      <c r="B14" s="1" t="s">
        <v>85</v>
      </c>
      <c r="C14" s="1"/>
      <c r="D14" s="1"/>
      <c r="AD14" s="2" t="str">
        <f>IF(Tables!C25=0,"",Tables!C25&amp;": ")</f>
        <v xml:space="preserve">ENG No.: </v>
      </c>
      <c r="AE14" s="99"/>
      <c r="AF14" s="99"/>
      <c r="AG14" s="99"/>
      <c r="AH14" s="99"/>
      <c r="AI14" s="99"/>
      <c r="AJ14" s="99"/>
      <c r="AM14" s="71">
        <f>LEN(AD14)</f>
        <v>9</v>
      </c>
      <c r="AR14" s="64" t="s">
        <v>51</v>
      </c>
      <c r="AS14" s="4" t="s">
        <v>320</v>
      </c>
      <c r="AT14" s="58"/>
      <c r="AU14" s="58"/>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row>
    <row r="15" spans="1:77" ht="15" customHeight="1" x14ac:dyDescent="0.3">
      <c r="D15" s="2" t="s">
        <v>67</v>
      </c>
      <c r="E15" s="98"/>
      <c r="F15" s="98"/>
      <c r="G15" s="98"/>
      <c r="H15" s="98"/>
      <c r="I15" s="98"/>
      <c r="J15" s="98"/>
      <c r="K15" s="98"/>
      <c r="L15" s="98"/>
      <c r="M15" s="98"/>
      <c r="N15" s="98"/>
      <c r="O15" s="98"/>
      <c r="P15" s="98"/>
      <c r="Q15" s="98"/>
      <c r="R15" s="98"/>
      <c r="S15" s="98"/>
      <c r="T15" s="98"/>
      <c r="U15" s="98"/>
      <c r="V15" s="98"/>
      <c r="W15" s="98"/>
      <c r="X15" s="98"/>
      <c r="Y15" s="98"/>
      <c r="AD15" s="2" t="s">
        <v>86</v>
      </c>
      <c r="AE15" s="149"/>
      <c r="AF15" s="149"/>
      <c r="AG15" s="149"/>
      <c r="AH15" s="149"/>
      <c r="AI15" s="149"/>
      <c r="AJ15" s="149"/>
      <c r="AQ15" s="29"/>
      <c r="AR15" s="64" t="s">
        <v>51</v>
      </c>
      <c r="AS15" s="58" t="s">
        <v>171</v>
      </c>
      <c r="AT15" s="58"/>
      <c r="AU15" s="58"/>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row>
    <row r="16" spans="1:77" ht="15" customHeight="1" x14ac:dyDescent="0.3">
      <c r="D16" s="2" t="s">
        <v>68</v>
      </c>
      <c r="E16" s="103"/>
      <c r="F16" s="103"/>
      <c r="G16" s="103"/>
      <c r="H16" s="103"/>
      <c r="I16" s="103"/>
      <c r="J16" s="103"/>
      <c r="K16" s="103"/>
      <c r="L16" s="103"/>
      <c r="M16" s="103"/>
      <c r="N16" s="103"/>
      <c r="O16" s="103"/>
      <c r="P16" s="103"/>
      <c r="Q16" s="103"/>
      <c r="R16" s="103"/>
      <c r="S16" s="103"/>
      <c r="T16" s="103"/>
      <c r="U16" s="103"/>
      <c r="V16" s="103"/>
      <c r="W16" s="103"/>
      <c r="X16" s="103"/>
      <c r="Y16" s="103"/>
      <c r="AB16" s="2"/>
      <c r="AD16" s="2" t="s">
        <v>87</v>
      </c>
      <c r="AE16" s="142"/>
      <c r="AF16" s="142"/>
      <c r="AG16" s="142"/>
      <c r="AH16" s="142"/>
      <c r="AI16" s="142"/>
      <c r="AJ16" s="142"/>
      <c r="AR16" s="64" t="s">
        <v>51</v>
      </c>
      <c r="AS16" s="58" t="s">
        <v>170</v>
      </c>
      <c r="AT16" s="58"/>
      <c r="AU16" s="58"/>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row>
    <row r="17" spans="2:77" ht="15" customHeight="1" x14ac:dyDescent="0.3">
      <c r="C17" s="25"/>
      <c r="D17" s="2" t="s">
        <v>175</v>
      </c>
      <c r="E17" s="103"/>
      <c r="F17" s="103"/>
      <c r="G17" s="103"/>
      <c r="H17" s="103"/>
      <c r="I17" s="103"/>
      <c r="J17" s="103"/>
      <c r="K17" s="41"/>
      <c r="L17" s="41"/>
      <c r="M17" s="77" t="s">
        <v>71</v>
      </c>
      <c r="N17" s="148"/>
      <c r="O17" s="148"/>
      <c r="P17" s="148"/>
      <c r="Q17" s="148"/>
      <c r="R17" s="41"/>
      <c r="S17" s="41"/>
      <c r="T17" s="41"/>
      <c r="U17" s="77" t="s">
        <v>72</v>
      </c>
      <c r="V17" s="104"/>
      <c r="W17" s="104"/>
      <c r="X17" s="104"/>
      <c r="Y17" s="104"/>
      <c r="Z17" s="25"/>
      <c r="AA17" s="25"/>
      <c r="AC17" s="25"/>
      <c r="AD17" s="2" t="s">
        <v>88</v>
      </c>
      <c r="AE17" s="143"/>
      <c r="AF17" s="143"/>
      <c r="AG17" s="143"/>
      <c r="AH17" s="143"/>
      <c r="AI17" s="143"/>
      <c r="AJ17" s="143"/>
      <c r="AQ17" s="29">
        <v>2</v>
      </c>
      <c r="AR17" s="58" t="s">
        <v>321</v>
      </c>
      <c r="AT17" s="58"/>
      <c r="AU17" s="58"/>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row>
    <row r="18" spans="2:77" ht="15" customHeight="1" x14ac:dyDescent="0.3">
      <c r="C18" s="25"/>
      <c r="D18" s="2" t="s">
        <v>90</v>
      </c>
      <c r="E18" s="103"/>
      <c r="F18" s="103"/>
      <c r="G18" s="103"/>
      <c r="H18" s="103"/>
      <c r="I18" s="103"/>
      <c r="J18" s="103"/>
      <c r="K18" s="98"/>
      <c r="L18" s="98"/>
      <c r="M18" s="98"/>
      <c r="N18" s="103"/>
      <c r="O18" s="103"/>
      <c r="P18" s="103"/>
      <c r="Q18" s="103"/>
      <c r="R18" s="98"/>
      <c r="S18" s="98"/>
      <c r="T18" s="98"/>
      <c r="U18" s="98"/>
      <c r="V18" s="103"/>
      <c r="W18" s="103"/>
      <c r="X18" s="103"/>
      <c r="Y18" s="103"/>
      <c r="Z18" s="25"/>
      <c r="AA18" s="25"/>
      <c r="AC18" s="25"/>
      <c r="AD18" s="2" t="s">
        <v>89</v>
      </c>
      <c r="AE18" s="144"/>
      <c r="AF18" s="144"/>
      <c r="AG18" s="144"/>
      <c r="AH18" s="144"/>
      <c r="AI18" s="144"/>
      <c r="AJ18" s="144"/>
      <c r="AQ18" s="29">
        <v>3</v>
      </c>
      <c r="AR18" s="58" t="s">
        <v>46</v>
      </c>
      <c r="AS18" s="58"/>
      <c r="AT18" s="64"/>
      <c r="AU18" s="58"/>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row>
    <row r="19" spans="2:77" ht="15" customHeight="1" x14ac:dyDescent="0.3">
      <c r="C19" s="25"/>
      <c r="D19" s="2" t="s">
        <v>69</v>
      </c>
      <c r="E19" s="106"/>
      <c r="F19" s="103"/>
      <c r="G19" s="103"/>
      <c r="H19" s="103"/>
      <c r="I19" s="103"/>
      <c r="J19" s="103"/>
      <c r="K19" s="103"/>
      <c r="L19" s="103"/>
      <c r="M19" s="103"/>
      <c r="N19" s="103"/>
      <c r="O19" s="103"/>
      <c r="P19" s="103"/>
      <c r="Q19" s="103"/>
      <c r="R19" s="103"/>
      <c r="S19" s="103"/>
      <c r="T19" s="103"/>
      <c r="U19" s="103"/>
      <c r="V19" s="103"/>
      <c r="W19" s="103"/>
      <c r="X19" s="103"/>
      <c r="Y19" s="103"/>
      <c r="Z19" s="25"/>
      <c r="AA19" s="25"/>
      <c r="AC19" s="25"/>
      <c r="AD19" s="2" t="s">
        <v>73</v>
      </c>
      <c r="AE19" s="146"/>
      <c r="AF19" s="146"/>
      <c r="AG19" s="146"/>
      <c r="AH19" s="146"/>
      <c r="AI19" s="146"/>
      <c r="AJ19" s="146"/>
      <c r="AQ19" s="29"/>
      <c r="AR19" s="64" t="s">
        <v>51</v>
      </c>
      <c r="AS19" s="58" t="s">
        <v>39</v>
      </c>
      <c r="AT19" s="29"/>
      <c r="AU19" s="64"/>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row>
    <row r="20" spans="2:77" ht="4.95" customHeight="1" x14ac:dyDescent="0.3">
      <c r="AU20" s="29"/>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row>
    <row r="21" spans="2:77" ht="15" customHeight="1" x14ac:dyDescent="0.3">
      <c r="B21" s="4" t="s">
        <v>58</v>
      </c>
      <c r="C21" s="2"/>
      <c r="D21" s="2"/>
      <c r="G21" s="42"/>
      <c r="H21" s="4" t="s">
        <v>83</v>
      </c>
      <c r="M21" s="42"/>
      <c r="N21" s="4" t="s">
        <v>84</v>
      </c>
      <c r="AQ21" s="29"/>
      <c r="AR21" s="64" t="s">
        <v>51</v>
      </c>
      <c r="AS21" s="58" t="s">
        <v>91</v>
      </c>
      <c r="AT21" s="65"/>
      <c r="AU21" s="65"/>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row>
    <row r="22" spans="2:77" ht="4.95" customHeight="1" x14ac:dyDescent="0.3">
      <c r="AQ22" s="29"/>
      <c r="AT22" s="65"/>
      <c r="AU22" s="65"/>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row>
    <row r="23" spans="2:77" ht="15" customHeight="1" x14ac:dyDescent="0.3">
      <c r="B23" s="1" t="s">
        <v>92</v>
      </c>
      <c r="C23" s="2"/>
      <c r="D23" s="2"/>
      <c r="AQ23" s="29">
        <v>4</v>
      </c>
      <c r="AR23" s="65" t="str">
        <f>"Form 4D - Bioretention Area Annual Inspection Form shall be submitted to the "&amp;Tables!$C$23&amp;" on an annual basis"</f>
        <v>Form 4D - Bioretention Area Annual Inspection Form shall be submitted to the City on an annual basis</v>
      </c>
      <c r="AS23" s="64"/>
      <c r="AT23" s="65"/>
      <c r="AU23" s="65"/>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row>
    <row r="24" spans="2:77" ht="14.55" customHeight="1" x14ac:dyDescent="0.3">
      <c r="M24" s="4" t="s">
        <v>93</v>
      </c>
      <c r="O24" s="4" t="s">
        <v>94</v>
      </c>
      <c r="Q24" s="4" t="s">
        <v>75</v>
      </c>
      <c r="AE24" s="4" t="s">
        <v>93</v>
      </c>
      <c r="AG24" s="4" t="s">
        <v>94</v>
      </c>
      <c r="AI24" s="4" t="s">
        <v>75</v>
      </c>
      <c r="AQ24" s="29"/>
      <c r="AR24" s="65" t="str">
        <f>"by "&amp;Tables!C27&amp;" of each year."</f>
        <v>by 30 Septbember of each year.</v>
      </c>
      <c r="AS24" s="29"/>
      <c r="AT24" s="58"/>
      <c r="AU24" s="58"/>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row>
    <row r="25" spans="2:77" ht="14.55" customHeight="1" x14ac:dyDescent="0.3">
      <c r="B25" s="29">
        <v>1</v>
      </c>
      <c r="C25" s="4" t="s">
        <v>322</v>
      </c>
      <c r="M25" s="42"/>
      <c r="T25" s="29">
        <v>6</v>
      </c>
      <c r="U25" s="4" t="s">
        <v>323</v>
      </c>
      <c r="AE25" s="42"/>
      <c r="AM25" s="71">
        <f>IF(ISBLANK(M25),1,2)</f>
        <v>1</v>
      </c>
      <c r="AN25" s="71">
        <f>IF(ISBLANK(AE25),1,2)</f>
        <v>1</v>
      </c>
      <c r="AO25" s="68"/>
      <c r="AP25" s="6"/>
      <c r="AQ25" s="29">
        <v>5</v>
      </c>
      <c r="AR25" s="58" t="s">
        <v>324</v>
      </c>
      <c r="AS25" s="65"/>
      <c r="AT25" s="58"/>
      <c r="AU25" s="58"/>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row>
    <row r="26" spans="2:77" ht="4.95" customHeight="1" x14ac:dyDescent="0.3">
      <c r="AM26" s="68"/>
      <c r="AN26" s="68"/>
      <c r="AO26" s="68"/>
      <c r="AP26" s="6"/>
      <c r="AS26" s="65"/>
      <c r="AT26" s="58"/>
      <c r="AU26" s="58"/>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row>
    <row r="27" spans="2:77" ht="14.55" customHeight="1" x14ac:dyDescent="0.3">
      <c r="C27" s="6" t="s">
        <v>37</v>
      </c>
      <c r="D27" s="4" t="s">
        <v>325</v>
      </c>
      <c r="O27" s="42"/>
      <c r="Q27" s="42"/>
      <c r="U27" s="6" t="s">
        <v>37</v>
      </c>
      <c r="V27" s="4" t="s">
        <v>326</v>
      </c>
      <c r="AG27" s="42"/>
      <c r="AI27" s="42"/>
      <c r="AM27" s="71">
        <f>IF(AND(ISBLANK(O27),ISBLANK(Q27)),1,2)</f>
        <v>1</v>
      </c>
      <c r="AN27" s="71">
        <f>IF(AND(ISBLANK(AG27),ISBLANK(AI27)),1,2)</f>
        <v>1</v>
      </c>
      <c r="AO27" s="68"/>
      <c r="AP27" s="6"/>
      <c r="AR27" s="58" t="s">
        <v>327</v>
      </c>
      <c r="AS27" s="65"/>
      <c r="AT27" s="58"/>
      <c r="AU27" s="58"/>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row>
    <row r="28" spans="2:77" ht="4.95" customHeight="1" x14ac:dyDescent="0.3">
      <c r="C28" s="6"/>
      <c r="U28" s="6"/>
      <c r="AM28" s="68"/>
      <c r="AN28" s="68"/>
      <c r="AO28" s="68"/>
      <c r="AP28" s="6"/>
      <c r="AS28" s="58"/>
      <c r="AT28" s="31"/>
      <c r="AU28" s="31"/>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row>
    <row r="29" spans="2:77" ht="14.55" customHeight="1" x14ac:dyDescent="0.3">
      <c r="C29" s="6" t="s">
        <v>38</v>
      </c>
      <c r="D29" s="4" t="s">
        <v>328</v>
      </c>
      <c r="O29" s="42"/>
      <c r="Q29" s="42"/>
      <c r="U29" s="6" t="s">
        <v>38</v>
      </c>
      <c r="V29" s="4" t="s">
        <v>329</v>
      </c>
      <c r="AG29" s="42"/>
      <c r="AI29" s="42"/>
      <c r="AM29" s="71">
        <f>IF(AND(ISBLANK(O29),ISBLANK(Q29)),1,2)</f>
        <v>1</v>
      </c>
      <c r="AN29" s="71">
        <f>IF(AND(ISBLANK(AG29),ISBLANK(AI29)),1,2)</f>
        <v>1</v>
      </c>
      <c r="AO29" s="68"/>
      <c r="AP29" s="6"/>
      <c r="AQ29" s="29"/>
      <c r="AR29" s="58" t="s">
        <v>330</v>
      </c>
      <c r="AS29" s="58"/>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row>
    <row r="30" spans="2:77" ht="4.95" customHeight="1" x14ac:dyDescent="0.3">
      <c r="AM30" s="68"/>
      <c r="AN30" s="68"/>
      <c r="AO30" s="68"/>
      <c r="AP30" s="6"/>
      <c r="AQ30" s="29"/>
      <c r="AR30" s="58"/>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row>
    <row r="31" spans="2:77" ht="14.55" customHeight="1" x14ac:dyDescent="0.3">
      <c r="C31" s="6" t="s">
        <v>48</v>
      </c>
      <c r="D31" s="4" t="s">
        <v>331</v>
      </c>
      <c r="O31" s="42"/>
      <c r="Q31" s="42"/>
      <c r="U31" s="6" t="s">
        <v>48</v>
      </c>
      <c r="V31" s="4" t="s">
        <v>100</v>
      </c>
      <c r="AG31" s="42"/>
      <c r="AI31" s="42"/>
      <c r="AM31" s="71">
        <f>IF(AND(ISBLANK(O31),ISBLANK(Q31)),1,2)</f>
        <v>1</v>
      </c>
      <c r="AN31" s="71">
        <f>IF(AND(ISBLANK(AG31),ISBLANK(AI31)),1,2)</f>
        <v>1</v>
      </c>
      <c r="AO31" s="68"/>
      <c r="AP31" s="6"/>
      <c r="AQ31" s="29"/>
      <c r="AR31" s="58"/>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row>
    <row r="32" spans="2:77" ht="4.95" customHeight="1" x14ac:dyDescent="0.3">
      <c r="AM32" s="68"/>
      <c r="AN32" s="68"/>
      <c r="AO32" s="68"/>
      <c r="AP32" s="6"/>
      <c r="AQ32" s="24"/>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row>
    <row r="33" spans="2:77" ht="14.55" customHeight="1" x14ac:dyDescent="0.3">
      <c r="B33" s="29">
        <v>2</v>
      </c>
      <c r="C33" s="4" t="s">
        <v>332</v>
      </c>
      <c r="M33" s="42"/>
      <c r="T33" s="29">
        <v>7</v>
      </c>
      <c r="U33" s="4" t="s">
        <v>333</v>
      </c>
      <c r="AE33" s="42"/>
      <c r="AM33" s="71">
        <f>IF(ISBLANK(M33),1,2)</f>
        <v>1</v>
      </c>
      <c r="AN33" s="71">
        <f>IF(ISBLANK(AE33),1,2)</f>
        <v>1</v>
      </c>
      <c r="AO33" s="68"/>
      <c r="AP33" s="6"/>
      <c r="AQ33" s="29">
        <v>6</v>
      </c>
      <c r="AR33" s="58" t="s">
        <v>160</v>
      </c>
      <c r="AS33" s="58"/>
      <c r="AT33" s="2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row>
    <row r="34" spans="2:77" ht="4.95" customHeight="1" x14ac:dyDescent="0.3">
      <c r="B34" s="29"/>
      <c r="T34" s="29"/>
      <c r="AM34" s="68"/>
      <c r="AN34" s="68"/>
      <c r="AO34" s="68"/>
      <c r="AP34" s="6"/>
      <c r="AQ34" s="29"/>
      <c r="AR34" s="58"/>
      <c r="AS34" s="58"/>
      <c r="AT34" s="2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row>
    <row r="35" spans="2:77" ht="14.55" customHeight="1" x14ac:dyDescent="0.3">
      <c r="B35" s="29"/>
      <c r="C35" s="6" t="s">
        <v>37</v>
      </c>
      <c r="D35" s="4" t="s">
        <v>334</v>
      </c>
      <c r="O35" s="42"/>
      <c r="Q35" s="42"/>
      <c r="T35" s="29"/>
      <c r="U35" s="6" t="s">
        <v>37</v>
      </c>
      <c r="V35" s="4" t="s">
        <v>334</v>
      </c>
      <c r="AG35" s="42"/>
      <c r="AI35" s="42"/>
      <c r="AM35" s="71">
        <f>IF(AND(ISBLANK(O35),ISBLANK(Q35)),1,2)</f>
        <v>1</v>
      </c>
      <c r="AN35" s="71">
        <f>IF(AND(ISBLANK(AG35),ISBLANK(AI35)),1,2)</f>
        <v>1</v>
      </c>
      <c r="AO35" s="68"/>
      <c r="AP35" s="6"/>
      <c r="AQ35" s="29"/>
      <c r="AR35" s="64" t="s">
        <v>51</v>
      </c>
      <c r="AS35" s="58" t="s">
        <v>161</v>
      </c>
      <c r="AT35" s="2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row>
    <row r="36" spans="2:77" ht="4.95" customHeight="1" x14ac:dyDescent="0.3">
      <c r="B36" s="29"/>
      <c r="C36" s="6"/>
      <c r="T36" s="29"/>
      <c r="U36" s="6"/>
      <c r="AM36" s="68"/>
      <c r="AN36" s="68"/>
      <c r="AO36" s="68"/>
      <c r="AP36" s="6"/>
      <c r="AQ36" s="29"/>
      <c r="AR36" s="29"/>
      <c r="AT36" s="29"/>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row>
    <row r="37" spans="2:77" ht="14.55" customHeight="1" x14ac:dyDescent="0.3">
      <c r="B37" s="29"/>
      <c r="C37" s="6" t="s">
        <v>38</v>
      </c>
      <c r="D37" s="4" t="s">
        <v>96</v>
      </c>
      <c r="O37" s="42"/>
      <c r="Q37" s="42"/>
      <c r="T37" s="29"/>
      <c r="U37" s="6" t="s">
        <v>38</v>
      </c>
      <c r="V37" s="4" t="s">
        <v>96</v>
      </c>
      <c r="AG37" s="42"/>
      <c r="AI37" s="42"/>
      <c r="AM37" s="71">
        <f>IF(AND(ISBLANK(O37),ISBLANK(Q37)),1,2)</f>
        <v>1</v>
      </c>
      <c r="AN37" s="71">
        <f>IF(AND(ISBLANK(AG37),ISBLANK(AI37)),1,2)</f>
        <v>1</v>
      </c>
      <c r="AO37" s="68"/>
      <c r="AP37" s="6"/>
      <c r="AQ37" s="29"/>
      <c r="AR37" s="64" t="s">
        <v>51</v>
      </c>
      <c r="AS37" s="4" t="s">
        <v>162</v>
      </c>
    </row>
    <row r="38" spans="2:77" ht="4.95" customHeight="1" x14ac:dyDescent="0.3">
      <c r="B38" s="29"/>
      <c r="C38" s="6"/>
      <c r="T38" s="29"/>
      <c r="U38" s="6"/>
      <c r="AM38" s="68"/>
      <c r="AN38" s="68"/>
      <c r="AO38" s="68"/>
      <c r="AP38" s="6"/>
      <c r="AQ38" s="29"/>
      <c r="AR38" s="29"/>
      <c r="AT38" s="2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row>
    <row r="39" spans="2:77" ht="14.55" customHeight="1" x14ac:dyDescent="0.3">
      <c r="B39" s="29">
        <v>3</v>
      </c>
      <c r="C39" s="4" t="s">
        <v>335</v>
      </c>
      <c r="M39" s="42"/>
      <c r="T39" s="29">
        <v>8</v>
      </c>
      <c r="U39" s="4" t="s">
        <v>35</v>
      </c>
      <c r="AE39" s="42"/>
      <c r="AM39" s="71">
        <f>IF(ISBLANK(M39),1,2)</f>
        <v>1</v>
      </c>
      <c r="AN39" s="71">
        <f>IF(ISBLANK(AE39),1,2)</f>
        <v>1</v>
      </c>
      <c r="AO39" s="68"/>
      <c r="AP39" s="6"/>
      <c r="AQ39" s="29"/>
      <c r="AR39" s="64" t="s">
        <v>51</v>
      </c>
      <c r="AS39" s="4" t="s">
        <v>163</v>
      </c>
      <c r="AT39" s="2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row>
    <row r="40" spans="2:77" ht="4.95" customHeight="1" x14ac:dyDescent="0.3">
      <c r="B40" s="29"/>
      <c r="T40" s="29"/>
      <c r="AM40" s="68"/>
      <c r="AN40" s="68"/>
      <c r="AO40" s="68"/>
      <c r="AP40" s="6"/>
      <c r="AQ40" s="29"/>
      <c r="AR40" s="29"/>
      <c r="AT40" s="29"/>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row>
    <row r="41" spans="2:77" ht="14.55" customHeight="1" x14ac:dyDescent="0.3">
      <c r="B41" s="29"/>
      <c r="C41" s="6" t="s">
        <v>37</v>
      </c>
      <c r="D41" s="4" t="s">
        <v>334</v>
      </c>
      <c r="O41" s="42"/>
      <c r="Q41" s="42"/>
      <c r="T41" s="29"/>
      <c r="U41" s="6" t="s">
        <v>37</v>
      </c>
      <c r="V41" s="4" t="s">
        <v>334</v>
      </c>
      <c r="AG41" s="42"/>
      <c r="AI41" s="42"/>
      <c r="AM41" s="71">
        <f>IF(AND(ISBLANK(O41),ISBLANK(Q41)),1,2)</f>
        <v>1</v>
      </c>
      <c r="AN41" s="71">
        <f>IF(AND(ISBLANK(AG41),ISBLANK(AI41)),1,2)</f>
        <v>1</v>
      </c>
      <c r="AO41" s="68"/>
      <c r="AP41" s="6"/>
      <c r="AQ41" s="29"/>
      <c r="AR41" s="64" t="s">
        <v>51</v>
      </c>
      <c r="AS41" s="4" t="s">
        <v>164</v>
      </c>
      <c r="AT41" s="29"/>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row>
    <row r="42" spans="2:77" ht="4.95" customHeight="1" x14ac:dyDescent="0.3">
      <c r="B42" s="29"/>
      <c r="C42" s="6"/>
      <c r="T42" s="29"/>
      <c r="U42" s="6"/>
      <c r="AM42" s="68"/>
      <c r="AN42" s="68"/>
      <c r="AO42" s="68"/>
      <c r="AP42" s="6"/>
      <c r="AQ42" s="29"/>
      <c r="AR42" s="29"/>
      <c r="AT42" s="29"/>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row>
    <row r="43" spans="2:77" ht="14.55" customHeight="1" x14ac:dyDescent="0.3">
      <c r="B43" s="29"/>
      <c r="C43" s="6" t="s">
        <v>38</v>
      </c>
      <c r="D43" s="4" t="s">
        <v>96</v>
      </c>
      <c r="O43" s="42"/>
      <c r="Q43" s="42"/>
      <c r="T43" s="29"/>
      <c r="U43" s="6" t="s">
        <v>38</v>
      </c>
      <c r="V43" s="4" t="s">
        <v>96</v>
      </c>
      <c r="AG43" s="42"/>
      <c r="AI43" s="42"/>
      <c r="AM43" s="71">
        <f>IF(AND(ISBLANK(O43),ISBLANK(Q43)),1,2)</f>
        <v>1</v>
      </c>
      <c r="AN43" s="71">
        <f>IF(AND(ISBLANK(AG43),ISBLANK(AI43)),1,2)</f>
        <v>1</v>
      </c>
      <c r="AO43" s="68"/>
      <c r="AP43" s="6"/>
      <c r="AQ43" s="29"/>
      <c r="AR43" s="64" t="s">
        <v>51</v>
      </c>
      <c r="AS43" s="4" t="s">
        <v>165</v>
      </c>
      <c r="AT43" s="29"/>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row>
    <row r="44" spans="2:77" ht="4.95" customHeight="1" x14ac:dyDescent="0.3">
      <c r="B44" s="29"/>
      <c r="C44" s="6"/>
      <c r="T44" s="29"/>
      <c r="U44" s="6"/>
      <c r="AM44" s="68"/>
      <c r="AN44" s="68"/>
      <c r="AO44" s="68"/>
      <c r="AP44" s="6"/>
      <c r="AQ44" s="29"/>
      <c r="AR44" s="29"/>
      <c r="AT44" s="29"/>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row>
    <row r="45" spans="2:77" ht="14.55" customHeight="1" x14ac:dyDescent="0.3">
      <c r="B45" s="29">
        <v>4</v>
      </c>
      <c r="C45" s="4" t="s">
        <v>336</v>
      </c>
      <c r="M45" s="42"/>
      <c r="T45" s="29">
        <v>9</v>
      </c>
      <c r="U45" s="4" t="s">
        <v>337</v>
      </c>
      <c r="AM45" s="71">
        <f>IF(ISBLANK(M45),1,2)</f>
        <v>1</v>
      </c>
      <c r="AN45" s="68"/>
      <c r="AO45" s="68"/>
      <c r="AP45" s="6"/>
      <c r="AQ45" s="29"/>
      <c r="AR45" s="64" t="s">
        <v>51</v>
      </c>
      <c r="AS45" s="4" t="s">
        <v>166</v>
      </c>
      <c r="AT45" s="29"/>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row>
    <row r="46" spans="2:77" ht="4.95" customHeight="1" x14ac:dyDescent="0.3">
      <c r="B46" s="29"/>
      <c r="T46" s="29"/>
      <c r="AM46" s="68"/>
      <c r="AN46" s="68"/>
      <c r="AO46" s="68"/>
      <c r="AP46" s="6"/>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row>
    <row r="47" spans="2:77" ht="14.55" customHeight="1" x14ac:dyDescent="0.3">
      <c r="B47" s="29"/>
      <c r="C47" s="6" t="s">
        <v>37</v>
      </c>
      <c r="D47" s="4" t="s">
        <v>334</v>
      </c>
      <c r="O47" s="42"/>
      <c r="Q47" s="42"/>
      <c r="T47" s="29"/>
      <c r="U47" s="6" t="s">
        <v>38</v>
      </c>
      <c r="V47" s="4" t="s">
        <v>338</v>
      </c>
      <c r="AG47" s="42"/>
      <c r="AI47" s="42"/>
      <c r="AM47" s="71">
        <f>IF(AND(ISBLANK(O47),ISBLANK(Q47)),1,2)</f>
        <v>1</v>
      </c>
      <c r="AN47" s="71">
        <f>IF(AND(ISBLANK(AG47),ISBLANK(AI47)),1,2)</f>
        <v>1</v>
      </c>
      <c r="AO47" s="68"/>
      <c r="AP47" s="6"/>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row>
    <row r="48" spans="2:77" ht="4.95" customHeight="1" x14ac:dyDescent="0.3">
      <c r="B48" s="29"/>
      <c r="C48" s="6"/>
      <c r="T48" s="29"/>
      <c r="U48" s="6"/>
      <c r="AM48" s="68"/>
      <c r="AN48" s="68"/>
      <c r="AO48" s="68"/>
      <c r="AP48" s="6"/>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row>
    <row r="49" spans="2:77" ht="14.55" customHeight="1" x14ac:dyDescent="0.3">
      <c r="B49" s="29"/>
      <c r="C49" s="4" t="s">
        <v>38</v>
      </c>
      <c r="D49" s="4" t="s">
        <v>96</v>
      </c>
      <c r="O49" s="42"/>
      <c r="Q49" s="42"/>
      <c r="T49" s="29"/>
      <c r="U49" s="6" t="s">
        <v>48</v>
      </c>
      <c r="V49" s="4" t="s">
        <v>326</v>
      </c>
      <c r="AG49" s="42"/>
      <c r="AI49" s="42"/>
      <c r="AM49" s="71">
        <f>IF(AND(ISBLANK(O49),ISBLANK(Q49)),1,2)</f>
        <v>1</v>
      </c>
      <c r="AN49" s="71">
        <f>IF(AND(ISBLANK(AG49),ISBLANK(AI49)),1,2)</f>
        <v>1</v>
      </c>
      <c r="AO49" s="68"/>
      <c r="AP49" s="6"/>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row>
    <row r="50" spans="2:77" ht="4.95" customHeight="1" x14ac:dyDescent="0.3">
      <c r="B50" s="29"/>
      <c r="T50" s="29"/>
      <c r="AM50" s="68"/>
      <c r="AN50" s="68"/>
      <c r="AO50" s="68"/>
      <c r="AP50" s="6"/>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row>
    <row r="51" spans="2:77" ht="14.55" customHeight="1" x14ac:dyDescent="0.3">
      <c r="B51" s="29">
        <v>5</v>
      </c>
      <c r="C51" s="4" t="s">
        <v>167</v>
      </c>
      <c r="O51" s="42"/>
      <c r="Q51" s="42"/>
      <c r="T51" s="29"/>
      <c r="U51" s="6" t="s">
        <v>49</v>
      </c>
      <c r="V51" s="4" t="s">
        <v>339</v>
      </c>
      <c r="AG51" s="42"/>
      <c r="AI51" s="42"/>
      <c r="AM51" s="71">
        <f>IF(AND(ISBLANK(O51),ISBLANK(Q51)),1,2)</f>
        <v>1</v>
      </c>
      <c r="AN51" s="71">
        <f>IF(AND(ISBLANK(AG51),ISBLANK(AI51)),1,2)</f>
        <v>1</v>
      </c>
      <c r="AO51" s="68"/>
      <c r="AP51" s="6"/>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row>
    <row r="52" spans="2:77" ht="4.95" customHeight="1" x14ac:dyDescent="0.3">
      <c r="B52" s="29"/>
      <c r="T52" s="29"/>
      <c r="U52" s="6"/>
      <c r="AM52" s="68"/>
      <c r="AN52" s="68"/>
      <c r="AO52" s="68"/>
      <c r="AP52" s="6"/>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row>
    <row r="53" spans="2:77" ht="14.55" customHeight="1" x14ac:dyDescent="0.3">
      <c r="B53" s="29"/>
      <c r="T53" s="29"/>
      <c r="U53" s="6" t="s">
        <v>47</v>
      </c>
      <c r="V53" s="4" t="s">
        <v>340</v>
      </c>
      <c r="AG53" s="42"/>
      <c r="AI53" s="42"/>
      <c r="AM53" s="68"/>
      <c r="AN53" s="71">
        <f>IF(AND(ISBLANK(AG53),ISBLANK(AI53)),1,2)</f>
        <v>1</v>
      </c>
      <c r="AO53" s="68"/>
      <c r="AP53" s="6"/>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row>
    <row r="54" spans="2:77" ht="4.95" customHeight="1" x14ac:dyDescent="0.3">
      <c r="B54" s="29"/>
      <c r="T54" s="29"/>
      <c r="AM54" s="68"/>
      <c r="AN54" s="68"/>
      <c r="AO54" s="68"/>
      <c r="AP54" s="6"/>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row>
    <row r="55" spans="2:77" ht="14.55" customHeight="1" x14ac:dyDescent="0.3">
      <c r="B55" s="29"/>
      <c r="O55" s="2" t="s">
        <v>341</v>
      </c>
      <c r="P55" s="42"/>
      <c r="Q55" s="4" t="s">
        <v>59</v>
      </c>
      <c r="S55" s="42"/>
      <c r="T55" s="4" t="s">
        <v>60</v>
      </c>
      <c r="W55" s="42"/>
      <c r="X55" s="4" t="s">
        <v>342</v>
      </c>
      <c r="AM55" s="71">
        <f>IF(AND(ISBLANK(P55),ISBLANK(S55)),1,2)</f>
        <v>1</v>
      </c>
      <c r="AN55" s="71">
        <f>IF(ISBLANK(P55),1,2)</f>
        <v>1</v>
      </c>
      <c r="AO55" s="68"/>
      <c r="AP55" s="6"/>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row>
    <row r="56" spans="2:77" ht="4.95" customHeight="1" x14ac:dyDescent="0.3">
      <c r="B56" s="29"/>
      <c r="T56" s="29"/>
      <c r="AM56" s="68"/>
      <c r="AN56" s="68"/>
      <c r="AO56" s="68"/>
      <c r="AP56" s="6"/>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row>
    <row r="57" spans="2:77" ht="14.55" customHeight="1" x14ac:dyDescent="0.3">
      <c r="B57" s="29"/>
      <c r="O57" s="2" t="s">
        <v>343</v>
      </c>
      <c r="P57" s="42"/>
      <c r="Q57" s="4" t="s">
        <v>59</v>
      </c>
      <c r="S57" s="42"/>
      <c r="T57" s="4" t="s">
        <v>60</v>
      </c>
      <c r="W57" s="42"/>
      <c r="X57" s="4" t="s">
        <v>344</v>
      </c>
      <c r="AM57" s="71">
        <f>IF(AND(ISBLANK(P57),ISBLANK(S57)),1,2)</f>
        <v>1</v>
      </c>
      <c r="AN57" s="71">
        <f>IF(ISBLANK(P57),1,2)</f>
        <v>1</v>
      </c>
      <c r="AO57" s="68"/>
      <c r="AP57" s="6"/>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row>
    <row r="58" spans="2:77" ht="4.95" customHeight="1" x14ac:dyDescent="0.3">
      <c r="B58" s="29"/>
      <c r="T58" s="29"/>
      <c r="AM58" s="68"/>
      <c r="AN58" s="68"/>
      <c r="AO58" s="68"/>
      <c r="AP58" s="6"/>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row>
    <row r="59" spans="2:77" ht="14.55" customHeight="1" x14ac:dyDescent="0.3">
      <c r="B59" s="29"/>
      <c r="O59" s="2" t="s">
        <v>345</v>
      </c>
      <c r="P59" s="42"/>
      <c r="Q59" s="4" t="s">
        <v>59</v>
      </c>
      <c r="S59" s="42"/>
      <c r="T59" s="4" t="s">
        <v>60</v>
      </c>
      <c r="W59" s="42"/>
      <c r="X59" s="4" t="s">
        <v>346</v>
      </c>
      <c r="AM59" s="71">
        <f>IF(AND(ISBLANK(P59),ISBLANK(S59)),1,2)</f>
        <v>1</v>
      </c>
      <c r="AN59" s="71">
        <f>IF(ISBLANK(P59),1,2)</f>
        <v>1</v>
      </c>
      <c r="AO59" s="68"/>
      <c r="AP59" s="6"/>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row>
    <row r="60" spans="2:77" ht="4.95" customHeight="1" x14ac:dyDescent="0.3">
      <c r="B60" s="29"/>
      <c r="T60" s="29"/>
      <c r="AM60" s="68"/>
      <c r="AN60" s="68"/>
      <c r="AO60" s="68"/>
      <c r="AP60" s="6"/>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row>
    <row r="61" spans="2:77" ht="15" customHeight="1" x14ac:dyDescent="0.3">
      <c r="B61" s="1" t="s">
        <v>101</v>
      </c>
      <c r="AM61" s="68"/>
      <c r="AN61" s="68"/>
      <c r="AO61" s="68"/>
      <c r="AP61" s="6"/>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row>
    <row r="62" spans="2:77" ht="4.95" customHeight="1" x14ac:dyDescent="0.3">
      <c r="AM62" s="68"/>
      <c r="AN62" s="68"/>
      <c r="AO62" s="68"/>
      <c r="AP62" s="6"/>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row>
    <row r="63" spans="2:77" ht="14.55" customHeight="1" x14ac:dyDescent="0.3">
      <c r="C63" s="42"/>
      <c r="D63" s="4" t="s">
        <v>102</v>
      </c>
      <c r="R63" s="42"/>
      <c r="S63" s="4" t="s">
        <v>347</v>
      </c>
      <c r="AM63" s="71">
        <f>IF(AND(ISBLANK(C63),ISBLANK(R63)),1,2)</f>
        <v>1</v>
      </c>
      <c r="AN63" s="68"/>
      <c r="AO63" s="68"/>
      <c r="AP63" s="6"/>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row>
    <row r="64" spans="2:77" ht="4.95" customHeight="1" x14ac:dyDescent="0.3">
      <c r="AM64" s="68"/>
      <c r="AN64" s="68"/>
      <c r="AO64" s="68"/>
      <c r="AP64" s="6"/>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row>
    <row r="65" spans="2:77" ht="15" customHeight="1" x14ac:dyDescent="0.3">
      <c r="AM65" s="68"/>
      <c r="AN65" s="68"/>
      <c r="AO65" s="68"/>
      <c r="AP65" s="6"/>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row>
    <row r="66" spans="2:77" ht="15" customHeight="1" x14ac:dyDescent="0.3">
      <c r="B66" s="111">
        <f>Tables!$C$13</f>
        <v>45566</v>
      </c>
      <c r="C66" s="111"/>
      <c r="D66" s="111"/>
      <c r="E66" s="111"/>
      <c r="F66" s="111"/>
      <c r="G66" s="111"/>
      <c r="H66" s="111"/>
      <c r="R66" s="110" t="s">
        <v>122</v>
      </c>
      <c r="S66" s="110"/>
      <c r="T66" s="110"/>
      <c r="U66" s="110"/>
      <c r="AM66" s="68"/>
      <c r="AN66" s="68"/>
      <c r="AO66" s="68"/>
      <c r="AP66" s="6"/>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row>
    <row r="67" spans="2:77" ht="15" customHeight="1" x14ac:dyDescent="0.3">
      <c r="D67" s="2" t="s">
        <v>67</v>
      </c>
      <c r="E67" s="107">
        <f>$E$15</f>
        <v>0</v>
      </c>
      <c r="F67" s="107"/>
      <c r="G67" s="107"/>
      <c r="H67" s="107"/>
      <c r="I67" s="107"/>
      <c r="J67" s="107"/>
      <c r="K67" s="107"/>
      <c r="L67" s="107"/>
      <c r="M67" s="107"/>
      <c r="N67" s="107"/>
      <c r="O67" s="107"/>
      <c r="P67" s="107"/>
      <c r="Q67" s="107"/>
      <c r="R67" s="107"/>
      <c r="S67" s="107"/>
      <c r="T67" s="107"/>
      <c r="U67" s="107"/>
      <c r="V67" s="107"/>
      <c r="W67" s="107"/>
      <c r="X67" s="107"/>
      <c r="Y67" s="107"/>
      <c r="AD67" s="2" t="s">
        <v>86</v>
      </c>
      <c r="AE67" s="109">
        <f>$AE$15</f>
        <v>0</v>
      </c>
      <c r="AF67" s="138"/>
      <c r="AG67" s="138"/>
      <c r="AH67" s="138"/>
      <c r="AI67" s="138"/>
      <c r="AJ67" s="138"/>
      <c r="AM67" s="68"/>
      <c r="AN67" s="68"/>
      <c r="AO67" s="68"/>
      <c r="AP67" s="6"/>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row>
    <row r="68" spans="2:77" ht="15" customHeight="1" x14ac:dyDescent="0.3">
      <c r="AD68" s="2" t="s">
        <v>87</v>
      </c>
      <c r="AE68" s="138">
        <f>$AE$16</f>
        <v>0</v>
      </c>
      <c r="AF68" s="138"/>
      <c r="AG68" s="138"/>
      <c r="AH68" s="138"/>
      <c r="AI68" s="138"/>
      <c r="AJ68" s="138"/>
      <c r="AM68" s="68"/>
      <c r="AN68" s="68"/>
      <c r="AO68" s="68"/>
      <c r="AP68" s="6"/>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row>
    <row r="69" spans="2:77" ht="15" customHeight="1" x14ac:dyDescent="0.3">
      <c r="B69" s="1" t="s">
        <v>103</v>
      </c>
      <c r="AM69" s="68"/>
      <c r="AN69" s="68"/>
      <c r="AO69" s="68"/>
      <c r="AP69" s="6"/>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row>
    <row r="70" spans="2:77" ht="4.95" customHeight="1" x14ac:dyDescent="0.3">
      <c r="B70" s="1"/>
      <c r="AM70" s="68"/>
      <c r="AN70" s="68"/>
      <c r="AO70" s="68"/>
      <c r="AP70" s="6"/>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row>
    <row r="71" spans="2:77" ht="15" customHeight="1" x14ac:dyDescent="0.3">
      <c r="B71" s="29">
        <f>B25</f>
        <v>1</v>
      </c>
      <c r="C71" s="4" t="s">
        <v>322</v>
      </c>
      <c r="J71" s="29">
        <f>B33</f>
        <v>2</v>
      </c>
      <c r="K71" s="4" t="s">
        <v>332</v>
      </c>
      <c r="S71" s="29">
        <f>B39</f>
        <v>3</v>
      </c>
      <c r="T71" s="4" t="s">
        <v>335</v>
      </c>
      <c r="AC71" s="29">
        <f>B45</f>
        <v>4</v>
      </c>
      <c r="AD71" s="4" t="s">
        <v>336</v>
      </c>
      <c r="AM71" s="68"/>
      <c r="AN71" s="68"/>
      <c r="AO71" s="68"/>
      <c r="AP71" s="6"/>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row>
    <row r="72" spans="2:77" ht="4.95" customHeight="1" x14ac:dyDescent="0.3">
      <c r="B72" s="1"/>
      <c r="AM72" s="68"/>
      <c r="AN72" s="68"/>
      <c r="AO72" s="68"/>
      <c r="AP72" s="6"/>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row>
    <row r="73" spans="2:77" ht="15" customHeight="1" x14ac:dyDescent="0.3">
      <c r="B73" s="1"/>
      <c r="D73" s="80" t="str">
        <f>IF(AND(ISBLANK(O27),ISBLANK(O29)),"","X")</f>
        <v/>
      </c>
      <c r="E73" s="4" t="s">
        <v>348</v>
      </c>
      <c r="L73" s="80" t="str">
        <f>IF(ISBLANK(O35),"","X")</f>
        <v/>
      </c>
      <c r="M73" s="4" t="s">
        <v>349</v>
      </c>
      <c r="U73" s="80" t="str">
        <f>IF(ISBLANK(O41),"","X")</f>
        <v/>
      </c>
      <c r="V73" s="4" t="s">
        <v>349</v>
      </c>
      <c r="AE73" s="80" t="str">
        <f>IF(ISBLANK(O47),"","X")</f>
        <v/>
      </c>
      <c r="AF73" s="4" t="s">
        <v>350</v>
      </c>
      <c r="AM73" s="68"/>
      <c r="AN73" s="68"/>
      <c r="AO73" s="68"/>
      <c r="AP73" s="6"/>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row>
    <row r="74" spans="2:77" ht="4.95" customHeight="1" x14ac:dyDescent="0.3">
      <c r="B74" s="1"/>
      <c r="AM74" s="68"/>
      <c r="AN74" s="68"/>
      <c r="AO74" s="68"/>
      <c r="AP74" s="6"/>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row>
    <row r="75" spans="2:77" ht="15" customHeight="1" x14ac:dyDescent="0.3">
      <c r="B75" s="1"/>
      <c r="D75" s="80" t="str">
        <f>IF(ISBLANK(O31),"","X")</f>
        <v/>
      </c>
      <c r="E75" s="4" t="s">
        <v>351</v>
      </c>
      <c r="L75" s="80" t="str">
        <f>IF(ISBLANK(O37),"","X")</f>
        <v/>
      </c>
      <c r="M75" s="4" t="s">
        <v>107</v>
      </c>
      <c r="U75" s="80" t="str">
        <f>IF(ISBLANK(O43),"","X")</f>
        <v/>
      </c>
      <c r="V75" s="4" t="s">
        <v>107</v>
      </c>
      <c r="AE75" s="80" t="str">
        <f>IF(ISBLANK(O49),"","X")</f>
        <v/>
      </c>
      <c r="AF75" s="4" t="s">
        <v>107</v>
      </c>
      <c r="AM75" s="68"/>
      <c r="AN75" s="68"/>
      <c r="AO75" s="68"/>
      <c r="AP75" s="6"/>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row>
    <row r="76" spans="2:77" ht="4.95" customHeight="1" x14ac:dyDescent="0.3">
      <c r="B76" s="1"/>
      <c r="AM76" s="68"/>
      <c r="AN76" s="68"/>
      <c r="AO76" s="68"/>
      <c r="AP76" s="6"/>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row>
    <row r="77" spans="2:77" ht="15" customHeight="1" x14ac:dyDescent="0.3">
      <c r="B77" s="1"/>
      <c r="D77" s="80">
        <f>O31</f>
        <v>0</v>
      </c>
      <c r="E77" s="4" t="s">
        <v>352</v>
      </c>
      <c r="AM77" s="68"/>
      <c r="AN77" s="68"/>
      <c r="AO77" s="68"/>
      <c r="AP77" s="6"/>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row>
    <row r="78" spans="2:77" ht="4.95" customHeight="1" x14ac:dyDescent="0.3">
      <c r="B78" s="1"/>
      <c r="AM78" s="68"/>
      <c r="AN78" s="68"/>
      <c r="AO78" s="68"/>
      <c r="AP78" s="6"/>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row>
    <row r="79" spans="2:77" ht="15" customHeight="1" x14ac:dyDescent="0.3">
      <c r="B79" s="29">
        <v>7</v>
      </c>
      <c r="C79" s="4" t="s">
        <v>333</v>
      </c>
      <c r="P79" s="84">
        <v>6</v>
      </c>
      <c r="Q79" s="4" t="s">
        <v>323</v>
      </c>
      <c r="AM79" s="68"/>
      <c r="AN79" s="68"/>
      <c r="AO79" s="68"/>
      <c r="AP79" s="6"/>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row>
    <row r="80" spans="2:77" ht="4.95" customHeight="1" x14ac:dyDescent="0.3">
      <c r="AM80" s="68"/>
      <c r="AN80" s="68"/>
      <c r="AO80" s="68"/>
      <c r="AP80" s="6"/>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row>
    <row r="81" spans="2:77" ht="15" customHeight="1" x14ac:dyDescent="0.3">
      <c r="D81" s="80" t="str">
        <f>IF(ISBLANK(AG35),"","X")</f>
        <v/>
      </c>
      <c r="E81" s="4" t="s">
        <v>350</v>
      </c>
      <c r="R81" s="80" t="str">
        <f>IF(ISBLANK(AG27),"","X")</f>
        <v/>
      </c>
      <c r="S81" s="4" t="s">
        <v>205</v>
      </c>
      <c r="Z81" s="102"/>
      <c r="AA81" s="102"/>
      <c r="AB81" s="102"/>
      <c r="AC81" s="102"/>
      <c r="AD81" s="4" t="s">
        <v>110</v>
      </c>
      <c r="AM81" s="71">
        <f>IF(R81="X",2,1)</f>
        <v>1</v>
      </c>
      <c r="AN81" s="68"/>
      <c r="AO81" s="68"/>
      <c r="AP81" s="6"/>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row>
    <row r="82" spans="2:77" ht="4.95" customHeight="1" x14ac:dyDescent="0.3">
      <c r="AM82" s="68"/>
      <c r="AN82" s="68"/>
      <c r="AO82" s="68"/>
      <c r="AP82" s="6"/>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row>
    <row r="83" spans="2:77" ht="15" customHeight="1" x14ac:dyDescent="0.3">
      <c r="D83" s="80" t="str">
        <f>IF(ISBLANK(AG37),"","X")</f>
        <v/>
      </c>
      <c r="E83" s="4" t="s">
        <v>107</v>
      </c>
      <c r="R83" s="80" t="str">
        <f>IF(ISBLANK(AG29),"","X")</f>
        <v/>
      </c>
      <c r="S83" s="4" t="s">
        <v>353</v>
      </c>
      <c r="Z83" s="102"/>
      <c r="AA83" s="102"/>
      <c r="AB83" s="102"/>
      <c r="AC83" s="102"/>
      <c r="AD83" s="4" t="s">
        <v>109</v>
      </c>
      <c r="AM83" s="71">
        <f>IF(R83="X",2,1)</f>
        <v>1</v>
      </c>
      <c r="AN83" s="68"/>
      <c r="AO83" s="68"/>
      <c r="AP83" s="6"/>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row>
    <row r="84" spans="2:77" ht="4.95" customHeight="1" x14ac:dyDescent="0.3">
      <c r="B84" s="1"/>
      <c r="AM84" s="68"/>
      <c r="AN84" s="68"/>
      <c r="AO84" s="68"/>
      <c r="AP84" s="6"/>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row>
    <row r="85" spans="2:77" ht="15" customHeight="1" x14ac:dyDescent="0.3">
      <c r="B85" s="1"/>
      <c r="R85" s="80" t="str">
        <f>IF(ISBLANK(AG31),"","X")</f>
        <v/>
      </c>
      <c r="S85" s="4" t="s">
        <v>159</v>
      </c>
      <c r="AM85" s="68"/>
      <c r="AN85" s="68"/>
      <c r="AO85" s="68"/>
      <c r="AP85" s="6"/>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row>
    <row r="86" spans="2:77" ht="4.95" customHeight="1" x14ac:dyDescent="0.3">
      <c r="B86" s="1"/>
      <c r="AM86" s="68"/>
      <c r="AN86" s="68"/>
      <c r="AO86" s="68"/>
      <c r="AP86" s="6"/>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row>
    <row r="87" spans="2:77" ht="15" customHeight="1" x14ac:dyDescent="0.3">
      <c r="B87" s="29">
        <f>T39</f>
        <v>8</v>
      </c>
      <c r="C87" s="4" t="s">
        <v>7</v>
      </c>
      <c r="P87" s="29">
        <f>T45</f>
        <v>9</v>
      </c>
      <c r="Q87" s="4" t="s">
        <v>337</v>
      </c>
      <c r="AM87" s="68"/>
      <c r="AN87" s="68"/>
      <c r="AO87" s="68"/>
      <c r="AP87" s="6"/>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row>
    <row r="88" spans="2:77" ht="4.95" customHeight="1" x14ac:dyDescent="0.3">
      <c r="AM88" s="68"/>
      <c r="AN88" s="68"/>
      <c r="AO88" s="68"/>
      <c r="AP88" s="6"/>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row>
    <row r="89" spans="2:77" ht="15" customHeight="1" x14ac:dyDescent="0.3">
      <c r="D89" s="80" t="str">
        <f>IF(ISBLANK(AG41),"","X")</f>
        <v/>
      </c>
      <c r="E89" s="4" t="s">
        <v>349</v>
      </c>
      <c r="R89" s="80" t="str">
        <f>IF(ISBLANK(AG47),"","X")</f>
        <v/>
      </c>
      <c r="S89" s="4" t="s">
        <v>354</v>
      </c>
      <c r="Z89" s="102"/>
      <c r="AA89" s="102"/>
      <c r="AB89" s="102"/>
      <c r="AC89" s="102"/>
      <c r="AD89" s="4" t="s">
        <v>109</v>
      </c>
      <c r="AM89" s="71">
        <f>IF(R89="X",2,1)</f>
        <v>1</v>
      </c>
      <c r="AN89" s="68"/>
      <c r="AO89" s="68"/>
      <c r="AP89" s="6"/>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row>
    <row r="90" spans="2:77" ht="4.95" customHeight="1" x14ac:dyDescent="0.3">
      <c r="AM90" s="68"/>
      <c r="AN90" s="68"/>
      <c r="AO90" s="68"/>
      <c r="AP90" s="6"/>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row>
    <row r="91" spans="2:77" ht="15" customHeight="1" x14ac:dyDescent="0.3">
      <c r="D91" s="80" t="str">
        <f>IF(ISBLANK(AG43),"","X")</f>
        <v/>
      </c>
      <c r="E91" s="4" t="s">
        <v>107</v>
      </c>
      <c r="R91" s="80" t="str">
        <f>IF(ISBLANK(AG49),"","X")</f>
        <v/>
      </c>
      <c r="S91" s="4" t="s">
        <v>205</v>
      </c>
      <c r="Z91" s="102"/>
      <c r="AA91" s="102"/>
      <c r="AB91" s="102"/>
      <c r="AC91" s="102"/>
      <c r="AD91" s="4" t="s">
        <v>110</v>
      </c>
      <c r="AM91" s="71">
        <f>IF(R91="X",2,1)</f>
        <v>1</v>
      </c>
      <c r="AN91" s="68"/>
      <c r="AO91" s="68"/>
      <c r="AP91" s="6"/>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row>
    <row r="92" spans="2:77" ht="4.95" customHeight="1" x14ac:dyDescent="0.3">
      <c r="R92" s="6"/>
      <c r="AM92" s="68"/>
      <c r="AN92" s="68"/>
      <c r="AO92" s="68"/>
      <c r="AP92" s="6"/>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row>
    <row r="93" spans="2:77" ht="15" customHeight="1" x14ac:dyDescent="0.3">
      <c r="R93" s="80" t="str">
        <f>IF(ISBLANK(AG51),"","X")</f>
        <v/>
      </c>
      <c r="S93" s="4" t="s">
        <v>349</v>
      </c>
      <c r="AM93" s="68"/>
      <c r="AN93" s="68"/>
      <c r="AO93" s="68"/>
      <c r="AP93" s="6"/>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row>
    <row r="94" spans="2:77" ht="4.95" customHeight="1" x14ac:dyDescent="0.3">
      <c r="R94" s="6"/>
      <c r="AM94" s="68"/>
      <c r="AN94" s="68"/>
      <c r="AO94" s="68"/>
      <c r="AP94" s="6"/>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row>
    <row r="95" spans="2:77" ht="15" customHeight="1" x14ac:dyDescent="0.3">
      <c r="R95" s="80" t="str">
        <f>IF(ISBLANK(AG53),"","X")</f>
        <v/>
      </c>
      <c r="S95" s="4" t="s">
        <v>355</v>
      </c>
      <c r="AM95" s="68"/>
      <c r="AN95" s="68"/>
      <c r="AO95" s="68"/>
      <c r="AP95" s="6"/>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row>
    <row r="96" spans="2:77" ht="4.95" customHeight="1" x14ac:dyDescent="0.3">
      <c r="AM96" s="68"/>
      <c r="AN96" s="68"/>
      <c r="AO96" s="68"/>
      <c r="AP96" s="6"/>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row>
    <row r="97" spans="2:77" ht="15" customHeight="1" x14ac:dyDescent="0.3">
      <c r="B97" s="1" t="s">
        <v>65</v>
      </c>
      <c r="AD97" s="2"/>
      <c r="AE97" s="6"/>
      <c r="AF97" s="6"/>
      <c r="AG97" s="6"/>
      <c r="AH97" s="6"/>
      <c r="AI97" s="6"/>
      <c r="AJ97" s="6"/>
      <c r="AM97" s="68"/>
      <c r="AN97" s="68"/>
      <c r="AO97" s="68"/>
      <c r="AP97" s="6"/>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row>
    <row r="98" spans="2:77" ht="15" customHeight="1" x14ac:dyDescent="0.3">
      <c r="E98" s="2" t="s">
        <v>67</v>
      </c>
      <c r="F98" s="98"/>
      <c r="G98" s="98"/>
      <c r="H98" s="98"/>
      <c r="I98" s="98"/>
      <c r="J98" s="98"/>
      <c r="K98" s="98"/>
      <c r="L98" s="98"/>
      <c r="M98" s="98"/>
      <c r="N98" s="98"/>
      <c r="O98" s="98"/>
      <c r="P98" s="98"/>
      <c r="Q98" s="98"/>
      <c r="R98" s="98"/>
      <c r="S98" s="98"/>
      <c r="T98" s="98"/>
      <c r="U98" s="98"/>
      <c r="AD98" s="2"/>
      <c r="AE98" s="6"/>
      <c r="AF98" s="6"/>
      <c r="AG98" s="6"/>
      <c r="AH98" s="6"/>
      <c r="AI98" s="6"/>
      <c r="AJ98" s="6"/>
      <c r="AM98" s="68"/>
      <c r="AN98" s="68"/>
      <c r="AO98" s="68"/>
      <c r="AP98" s="6"/>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row>
    <row r="99" spans="2:77" ht="15" customHeight="1" x14ac:dyDescent="0.3">
      <c r="E99" s="2" t="s">
        <v>68</v>
      </c>
      <c r="F99" s="103"/>
      <c r="G99" s="103"/>
      <c r="H99" s="103"/>
      <c r="I99" s="103"/>
      <c r="J99" s="103"/>
      <c r="K99" s="103"/>
      <c r="L99" s="103"/>
      <c r="M99" s="103"/>
      <c r="N99" s="103"/>
      <c r="O99" s="103"/>
      <c r="P99" s="103"/>
      <c r="Q99" s="103"/>
      <c r="R99" s="103"/>
      <c r="S99" s="103"/>
      <c r="T99" s="103"/>
      <c r="U99" s="103"/>
      <c r="AD99" s="2"/>
      <c r="AE99" s="6"/>
      <c r="AF99" s="6"/>
      <c r="AG99" s="6"/>
      <c r="AH99" s="6"/>
      <c r="AI99" s="6"/>
      <c r="AJ99" s="6"/>
      <c r="AM99" s="68"/>
      <c r="AN99" s="68"/>
      <c r="AO99" s="68"/>
      <c r="AP99" s="6"/>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row>
    <row r="100" spans="2:77" ht="15" customHeight="1" x14ac:dyDescent="0.3">
      <c r="E100" s="2" t="s">
        <v>175</v>
      </c>
      <c r="F100" s="103"/>
      <c r="G100" s="103"/>
      <c r="H100" s="103"/>
      <c r="I100" s="103"/>
      <c r="J100" s="103"/>
      <c r="K100" s="103"/>
      <c r="L100" s="103"/>
      <c r="M100" s="103"/>
      <c r="N100" s="103"/>
      <c r="O100" s="103"/>
      <c r="P100" s="103"/>
      <c r="Q100" s="103"/>
      <c r="R100" s="103"/>
      <c r="S100" s="103"/>
      <c r="T100" s="103"/>
      <c r="U100" s="103"/>
      <c r="X100" s="2" t="s">
        <v>71</v>
      </c>
      <c r="Y100" s="99"/>
      <c r="Z100" s="99"/>
      <c r="AA100" s="99"/>
      <c r="AB100" s="99"/>
      <c r="AD100" s="2"/>
      <c r="AF100" s="2" t="s">
        <v>72</v>
      </c>
      <c r="AG100" s="99"/>
      <c r="AH100" s="99"/>
      <c r="AI100" s="99"/>
      <c r="AJ100" s="99"/>
      <c r="AM100" s="68"/>
      <c r="AN100" s="68"/>
      <c r="AO100" s="68"/>
      <c r="AP100" s="6"/>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row>
    <row r="101" spans="2:77" ht="15" customHeight="1" x14ac:dyDescent="0.3">
      <c r="E101" s="2" t="s">
        <v>215</v>
      </c>
      <c r="F101" s="98"/>
      <c r="G101" s="98"/>
      <c r="H101" s="98"/>
      <c r="I101" s="98"/>
      <c r="J101" s="98"/>
      <c r="K101" s="98"/>
      <c r="L101" s="98"/>
      <c r="M101" s="98"/>
      <c r="N101" s="98"/>
      <c r="O101" s="98"/>
      <c r="P101" s="98"/>
      <c r="Q101" s="98"/>
      <c r="R101" s="98"/>
      <c r="S101" s="98"/>
      <c r="T101" s="98"/>
      <c r="U101" s="98"/>
      <c r="AM101" s="4"/>
      <c r="AN101" s="4"/>
      <c r="AO101" s="4"/>
      <c r="AP101" s="6"/>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row>
    <row r="102" spans="2:77" ht="15" customHeight="1" x14ac:dyDescent="0.3">
      <c r="E102" s="2" t="s">
        <v>69</v>
      </c>
      <c r="F102" s="103"/>
      <c r="G102" s="103"/>
      <c r="H102" s="103"/>
      <c r="I102" s="103"/>
      <c r="J102" s="103"/>
      <c r="K102" s="103"/>
      <c r="L102" s="103"/>
      <c r="M102" s="103"/>
      <c r="N102" s="103"/>
      <c r="O102" s="103"/>
      <c r="P102" s="103"/>
      <c r="Q102" s="103"/>
      <c r="R102" s="103"/>
      <c r="S102" s="103"/>
      <c r="T102" s="103"/>
      <c r="U102" s="103"/>
      <c r="AD102" s="2" t="s">
        <v>73</v>
      </c>
      <c r="AE102" s="100"/>
      <c r="AF102" s="100"/>
      <c r="AG102" s="100"/>
      <c r="AH102" s="100"/>
      <c r="AI102" s="100"/>
      <c r="AJ102" s="100"/>
      <c r="AM102" s="68"/>
      <c r="AN102" s="68"/>
      <c r="AO102" s="68"/>
      <c r="AP102" s="6"/>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row>
    <row r="103" spans="2:77" ht="4.95" customHeight="1" x14ac:dyDescent="0.3">
      <c r="B103" s="2"/>
      <c r="AD103" s="2"/>
      <c r="AE103" s="6"/>
      <c r="AF103" s="6"/>
      <c r="AG103" s="6"/>
      <c r="AH103" s="6"/>
      <c r="AI103" s="6"/>
      <c r="AJ103" s="6"/>
      <c r="AM103" s="68"/>
      <c r="AN103" s="68"/>
      <c r="AO103" s="68"/>
      <c r="AP103" s="6"/>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row>
    <row r="104" spans="2:77" ht="15" customHeight="1" x14ac:dyDescent="0.3">
      <c r="B104" s="1" t="s">
        <v>158</v>
      </c>
      <c r="X104" s="28"/>
      <c r="Y104" s="4" t="s">
        <v>66</v>
      </c>
      <c r="AF104" s="6"/>
      <c r="AG104" s="6"/>
      <c r="AH104" s="6"/>
      <c r="AI104" s="6"/>
      <c r="AJ104" s="6"/>
      <c r="AM104" s="68"/>
      <c r="AN104" s="71">
        <f>IF(ISBLANK(X104),1,2)</f>
        <v>1</v>
      </c>
      <c r="AO104" s="68"/>
      <c r="AP104" s="6"/>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row>
    <row r="105" spans="2:77" ht="15" customHeight="1" x14ac:dyDescent="0.3">
      <c r="E105" s="2" t="s">
        <v>70</v>
      </c>
      <c r="F105" s="98"/>
      <c r="G105" s="98"/>
      <c r="H105" s="98"/>
      <c r="I105" s="98"/>
      <c r="J105" s="98"/>
      <c r="K105" s="98"/>
      <c r="L105" s="98"/>
      <c r="M105" s="98"/>
      <c r="N105" s="98"/>
      <c r="O105" s="98"/>
      <c r="P105" s="98"/>
      <c r="Q105" s="98"/>
      <c r="R105" s="98"/>
      <c r="S105" s="98"/>
      <c r="T105" s="98"/>
      <c r="U105" s="98"/>
      <c r="AD105" s="2"/>
      <c r="AE105" s="6"/>
      <c r="AF105" s="6"/>
      <c r="AG105" s="6"/>
      <c r="AH105" s="6"/>
      <c r="AI105" s="6"/>
      <c r="AJ105" s="6"/>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row>
    <row r="106" spans="2:77" ht="15" customHeight="1" x14ac:dyDescent="0.3">
      <c r="E106" s="2" t="s">
        <v>68</v>
      </c>
      <c r="F106" s="103"/>
      <c r="G106" s="103"/>
      <c r="H106" s="103"/>
      <c r="I106" s="103"/>
      <c r="J106" s="103"/>
      <c r="K106" s="103"/>
      <c r="L106" s="103"/>
      <c r="M106" s="103"/>
      <c r="N106" s="103"/>
      <c r="O106" s="103"/>
      <c r="P106" s="103"/>
      <c r="Q106" s="103"/>
      <c r="R106" s="103"/>
      <c r="S106" s="103"/>
      <c r="T106" s="103"/>
      <c r="U106" s="103"/>
      <c r="AD106" s="2"/>
      <c r="AE106" s="6"/>
      <c r="AF106" s="6"/>
      <c r="AG106" s="6"/>
      <c r="AH106" s="6"/>
      <c r="AI106" s="6"/>
      <c r="AJ106" s="6"/>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row>
    <row r="107" spans="2:77" ht="15" customHeight="1" x14ac:dyDescent="0.3">
      <c r="E107" s="2" t="s">
        <v>175</v>
      </c>
      <c r="F107" s="103"/>
      <c r="G107" s="103"/>
      <c r="H107" s="103"/>
      <c r="I107" s="103"/>
      <c r="J107" s="103"/>
      <c r="K107" s="103"/>
      <c r="L107" s="103"/>
      <c r="M107" s="103"/>
      <c r="N107" s="103"/>
      <c r="O107" s="103"/>
      <c r="P107" s="103"/>
      <c r="Q107" s="103"/>
      <c r="R107" s="103"/>
      <c r="S107" s="103"/>
      <c r="T107" s="103"/>
      <c r="U107" s="103"/>
      <c r="X107" s="2" t="s">
        <v>71</v>
      </c>
      <c r="Y107" s="99"/>
      <c r="Z107" s="99"/>
      <c r="AA107" s="99"/>
      <c r="AB107" s="99"/>
      <c r="AD107" s="2"/>
      <c r="AF107" s="2" t="s">
        <v>72</v>
      </c>
      <c r="AG107" s="99"/>
      <c r="AH107" s="99"/>
      <c r="AI107" s="99"/>
      <c r="AJ107" s="99"/>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row>
    <row r="108" spans="2:77" ht="15" customHeight="1" x14ac:dyDescent="0.3">
      <c r="E108" s="2" t="s">
        <v>215</v>
      </c>
      <c r="F108" s="98"/>
      <c r="G108" s="98"/>
      <c r="H108" s="98"/>
      <c r="I108" s="98"/>
      <c r="J108" s="98"/>
      <c r="K108" s="98"/>
      <c r="L108" s="98"/>
      <c r="M108" s="98"/>
      <c r="N108" s="98"/>
      <c r="O108" s="98"/>
      <c r="P108" s="98"/>
      <c r="Q108" s="98"/>
      <c r="R108" s="98"/>
      <c r="S108" s="98"/>
      <c r="T108" s="98"/>
      <c r="U108" s="98"/>
      <c r="AD108" s="2"/>
      <c r="AE108" s="6"/>
      <c r="AF108" s="6"/>
      <c r="AG108" s="6"/>
      <c r="AH108" s="6"/>
      <c r="AI108" s="6"/>
      <c r="AJ108" s="6"/>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row>
    <row r="109" spans="2:77" ht="15" customHeight="1" x14ac:dyDescent="0.3">
      <c r="E109" s="2" t="s">
        <v>69</v>
      </c>
      <c r="F109" s="103"/>
      <c r="G109" s="103"/>
      <c r="H109" s="103"/>
      <c r="I109" s="103"/>
      <c r="J109" s="103"/>
      <c r="K109" s="103"/>
      <c r="L109" s="103"/>
      <c r="M109" s="103"/>
      <c r="N109" s="103"/>
      <c r="O109" s="103"/>
      <c r="P109" s="103"/>
      <c r="Q109" s="103"/>
      <c r="R109" s="103"/>
      <c r="S109" s="103"/>
      <c r="T109" s="103"/>
      <c r="U109" s="103"/>
      <c r="AD109" s="2" t="s">
        <v>73</v>
      </c>
      <c r="AE109" s="100"/>
      <c r="AF109" s="100"/>
      <c r="AG109" s="100"/>
      <c r="AH109" s="100"/>
      <c r="AI109" s="100"/>
      <c r="AJ109" s="100"/>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row>
    <row r="110" spans="2:77" ht="15" customHeight="1" x14ac:dyDescent="0.3">
      <c r="AD110" s="2"/>
      <c r="AE110" s="6"/>
      <c r="AF110" s="6"/>
      <c r="AG110" s="6"/>
      <c r="AH110" s="6"/>
      <c r="AI110" s="6"/>
      <c r="AJ110" s="6"/>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row>
    <row r="111" spans="2:77" ht="15" customHeight="1" x14ac:dyDescent="0.3">
      <c r="B111" s="8" t="s">
        <v>10</v>
      </c>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row>
    <row r="112" spans="2:77" ht="15" customHeight="1" x14ac:dyDescent="0.3">
      <c r="B112" s="150"/>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2"/>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row>
    <row r="113" spans="2:77" ht="15" customHeight="1" x14ac:dyDescent="0.3">
      <c r="B113" s="153"/>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5"/>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row>
    <row r="114" spans="2:77" ht="15" customHeight="1" x14ac:dyDescent="0.3">
      <c r="B114" s="153"/>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5"/>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row>
    <row r="115" spans="2:77" ht="15" customHeight="1" x14ac:dyDescent="0.3">
      <c r="B115" s="153"/>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5"/>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row>
    <row r="116" spans="2:77" ht="15" customHeight="1" x14ac:dyDescent="0.3">
      <c r="B116" s="153"/>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5"/>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row>
    <row r="117" spans="2:77" ht="15" customHeight="1" x14ac:dyDescent="0.3">
      <c r="B117" s="156"/>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8"/>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row>
    <row r="118" spans="2:77" ht="15" customHeight="1" x14ac:dyDescent="0.3">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row>
    <row r="119" spans="2:77" ht="15" customHeight="1" x14ac:dyDescent="0.3">
      <c r="B119" s="111">
        <f>Tables!$C$13</f>
        <v>45566</v>
      </c>
      <c r="C119" s="111"/>
      <c r="D119" s="111"/>
      <c r="E119" s="111"/>
      <c r="F119" s="111"/>
      <c r="G119" s="111"/>
      <c r="H119" s="111"/>
      <c r="R119" s="110" t="s">
        <v>123</v>
      </c>
      <c r="S119" s="110"/>
      <c r="T119" s="110"/>
      <c r="U119" s="110"/>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row>
    <row r="120" spans="2:77" ht="15" customHeight="1" x14ac:dyDescent="0.3">
      <c r="D120" s="2" t="s">
        <v>67</v>
      </c>
      <c r="E120" s="107">
        <f>$E$15</f>
        <v>0</v>
      </c>
      <c r="F120" s="107"/>
      <c r="G120" s="107"/>
      <c r="H120" s="107"/>
      <c r="I120" s="107"/>
      <c r="J120" s="107"/>
      <c r="K120" s="107"/>
      <c r="L120" s="107"/>
      <c r="M120" s="107"/>
      <c r="N120" s="107"/>
      <c r="O120" s="107"/>
      <c r="P120" s="107"/>
      <c r="Q120" s="107"/>
      <c r="R120" s="107"/>
      <c r="S120" s="107"/>
      <c r="T120" s="107"/>
      <c r="U120" s="107"/>
      <c r="V120" s="107"/>
      <c r="W120" s="107"/>
      <c r="X120" s="107"/>
      <c r="Y120" s="107"/>
      <c r="AD120" s="2" t="s">
        <v>86</v>
      </c>
      <c r="AE120" s="109">
        <f>$AE$15</f>
        <v>0</v>
      </c>
      <c r="AF120" s="138"/>
      <c r="AG120" s="138"/>
      <c r="AH120" s="138"/>
      <c r="AI120" s="138"/>
      <c r="AJ120" s="138"/>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row>
    <row r="121" spans="2:77" ht="15" customHeight="1" x14ac:dyDescent="0.3">
      <c r="AD121" s="2" t="s">
        <v>87</v>
      </c>
      <c r="AE121" s="138">
        <f>$AE$16</f>
        <v>0</v>
      </c>
      <c r="AF121" s="138"/>
      <c r="AG121" s="138"/>
      <c r="AH121" s="138"/>
      <c r="AI121" s="138"/>
      <c r="AJ121" s="138"/>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row>
    <row r="122" spans="2:77" ht="15" customHeight="1" x14ac:dyDescent="0.3">
      <c r="B122" s="1" t="s">
        <v>356</v>
      </c>
      <c r="F122" s="3"/>
      <c r="G122" s="3"/>
      <c r="H122" s="4" t="s">
        <v>357</v>
      </c>
      <c r="I122" s="3"/>
      <c r="J122" s="3"/>
      <c r="K122" s="2"/>
      <c r="L122" s="2"/>
      <c r="M122" s="2"/>
      <c r="N122" s="2"/>
      <c r="O122" s="3"/>
      <c r="P122" s="7"/>
      <c r="Q122" s="7"/>
      <c r="R122" s="7"/>
      <c r="S122" s="7"/>
      <c r="T122" s="7"/>
      <c r="U122" s="7"/>
      <c r="V122" s="7"/>
      <c r="W122" s="7"/>
      <c r="X122" s="7"/>
      <c r="Y122" s="7"/>
      <c r="Z122" s="7"/>
      <c r="AA122" s="7"/>
      <c r="AB122" s="7"/>
      <c r="AC122" s="7"/>
      <c r="AD122" s="7"/>
      <c r="AE122" s="7"/>
      <c r="AF122" s="7"/>
      <c r="AG122" s="7"/>
      <c r="AH122" s="7"/>
      <c r="AI122" s="7"/>
      <c r="AJ122" s="7"/>
      <c r="AK122" s="7"/>
      <c r="AO122" s="68"/>
      <c r="AP122" s="6"/>
      <c r="AR122" s="24"/>
      <c r="AS122" s="24"/>
      <c r="AT122" s="24"/>
      <c r="AV122" s="29"/>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row>
    <row r="123" spans="2:77" ht="15" customHeight="1" x14ac:dyDescent="0.3">
      <c r="C123" s="4" t="s">
        <v>94</v>
      </c>
      <c r="E123" s="4" t="s">
        <v>75</v>
      </c>
      <c r="AM123" s="68"/>
      <c r="AN123" s="68"/>
      <c r="AO123" s="68"/>
      <c r="AP123" s="6"/>
      <c r="AR123" s="24"/>
      <c r="AS123" s="24"/>
      <c r="AT123" s="24"/>
      <c r="AV123" s="29"/>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row>
    <row r="124" spans="2:77" ht="4.95" customHeight="1" x14ac:dyDescent="0.3">
      <c r="AM124" s="68"/>
      <c r="AN124" s="68"/>
      <c r="AO124" s="68"/>
      <c r="AP124" s="6"/>
      <c r="AR124" s="24"/>
      <c r="AS124" s="24"/>
      <c r="AT124" s="24"/>
      <c r="AV124" s="29"/>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row>
    <row r="125" spans="2:77" ht="15" customHeight="1" x14ac:dyDescent="0.3">
      <c r="C125" s="42"/>
      <c r="E125" s="42"/>
      <c r="G125" s="4" t="s">
        <v>358</v>
      </c>
      <c r="X125" s="4" t="s">
        <v>214</v>
      </c>
      <c r="AC125" s="4" t="s">
        <v>213</v>
      </c>
      <c r="AM125" s="71">
        <f>IF(AND(ISBLANK(C125),ISBLANK(E125)),1,2)</f>
        <v>1</v>
      </c>
      <c r="AN125" s="71">
        <f>IF(ISBLANK(E125),1,2)</f>
        <v>1</v>
      </c>
      <c r="AO125" s="71">
        <f>IF(ISBLANK(C125),1,2)</f>
        <v>1</v>
      </c>
      <c r="AP125" s="6"/>
      <c r="AR125" s="24"/>
      <c r="AS125" s="24"/>
      <c r="AT125" s="24"/>
      <c r="AV125" s="29"/>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row>
    <row r="126" spans="2:77" ht="4.95" customHeight="1" x14ac:dyDescent="0.3">
      <c r="AM126" s="68"/>
      <c r="AN126" s="68"/>
      <c r="AO126" s="68"/>
      <c r="AP126" s="6"/>
      <c r="AR126" s="24"/>
      <c r="AS126" s="24"/>
      <c r="AT126" s="24"/>
      <c r="AV126" s="29"/>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row>
    <row r="127" spans="2:77" ht="15" customHeight="1" x14ac:dyDescent="0.3">
      <c r="C127" s="42"/>
      <c r="E127" s="42"/>
      <c r="G127" s="4" t="s">
        <v>359</v>
      </c>
      <c r="Y127" s="99"/>
      <c r="Z127" s="99"/>
      <c r="AC127" s="101"/>
      <c r="AD127" s="101"/>
      <c r="AE127" s="101"/>
      <c r="AF127" s="101"/>
      <c r="AG127" s="101"/>
      <c r="AH127" s="101"/>
      <c r="AI127" s="101"/>
      <c r="AM127" s="71">
        <f>IF(AND(ISBLANK(C127),ISBLANK(E127)),1,2)</f>
        <v>1</v>
      </c>
      <c r="AN127" s="71">
        <f>IF(ISBLANK(E127),1,2)</f>
        <v>1</v>
      </c>
      <c r="AO127" s="71">
        <f>IF(ISBLANK(C127),1,2)</f>
        <v>1</v>
      </c>
      <c r="AP127" s="6"/>
      <c r="AR127" s="24"/>
      <c r="AS127" s="24"/>
      <c r="AT127" s="24"/>
      <c r="AV127" s="29"/>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row>
    <row r="128" spans="2:77" ht="4.95" customHeight="1" x14ac:dyDescent="0.3">
      <c r="I128" s="3"/>
      <c r="J128" s="2"/>
      <c r="K128" s="2"/>
      <c r="L128" s="2"/>
      <c r="M128" s="3"/>
      <c r="N128" s="7"/>
      <c r="O128" s="7"/>
      <c r="X128" s="7"/>
      <c r="Y128" s="7"/>
      <c r="Z128" s="7"/>
      <c r="AA128" s="7"/>
      <c r="AB128" s="7"/>
      <c r="AC128" s="7"/>
      <c r="AD128" s="7"/>
      <c r="AE128" s="7"/>
      <c r="AF128" s="7"/>
      <c r="AG128" s="7"/>
      <c r="AH128" s="7"/>
      <c r="AI128" s="7"/>
      <c r="AO128" s="68"/>
      <c r="AP128" s="6"/>
      <c r="AR128" s="24"/>
      <c r="AS128" s="24"/>
      <c r="AT128" s="24"/>
      <c r="AV128" s="29"/>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row>
    <row r="129" spans="2:77" ht="15" customHeight="1" x14ac:dyDescent="0.3">
      <c r="C129" s="42"/>
      <c r="E129" s="42"/>
      <c r="G129" s="4" t="s">
        <v>223</v>
      </c>
      <c r="Y129" s="99"/>
      <c r="Z129" s="99"/>
      <c r="AC129" s="101"/>
      <c r="AD129" s="101"/>
      <c r="AE129" s="101"/>
      <c r="AF129" s="101"/>
      <c r="AG129" s="101"/>
      <c r="AH129" s="101"/>
      <c r="AI129" s="101"/>
      <c r="AM129" s="71">
        <f>IF(AND(ISBLANK(C129),ISBLANK(E129)),1,2)</f>
        <v>1</v>
      </c>
      <c r="AN129" s="71">
        <f>IF(ISBLANK(E129),1,2)</f>
        <v>1</v>
      </c>
      <c r="AO129" s="71">
        <f>IF(ISBLANK(C129),1,2)</f>
        <v>1</v>
      </c>
      <c r="AP129" s="6"/>
      <c r="AR129" s="24"/>
      <c r="AS129" s="24"/>
      <c r="AT129" s="24"/>
      <c r="AV129" s="29"/>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row>
    <row r="130" spans="2:77" ht="4.95" customHeight="1" x14ac:dyDescent="0.3">
      <c r="I130" s="3"/>
      <c r="J130" s="2"/>
      <c r="K130" s="2"/>
      <c r="L130" s="2"/>
      <c r="M130" s="3"/>
      <c r="N130" s="7"/>
      <c r="O130" s="7"/>
      <c r="P130" s="7"/>
      <c r="Q130" s="7"/>
      <c r="R130" s="7"/>
      <c r="S130" s="7"/>
      <c r="T130" s="7"/>
      <c r="U130" s="7"/>
      <c r="V130" s="7"/>
      <c r="W130" s="7"/>
      <c r="X130" s="7"/>
      <c r="Y130" s="7"/>
      <c r="Z130" s="7"/>
      <c r="AA130" s="7"/>
      <c r="AB130" s="7"/>
      <c r="AC130" s="7"/>
      <c r="AO130" s="68"/>
      <c r="AP130" s="6"/>
      <c r="AR130" s="24"/>
      <c r="AS130" s="24"/>
      <c r="AT130" s="24"/>
      <c r="AV130" s="29"/>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row>
    <row r="131" spans="2:77" ht="15" customHeight="1" x14ac:dyDescent="0.3">
      <c r="C131" s="42"/>
      <c r="E131" s="42"/>
      <c r="G131" s="4" t="s">
        <v>228</v>
      </c>
      <c r="I131" s="3"/>
      <c r="J131" s="2"/>
      <c r="K131" s="2"/>
      <c r="L131" s="2"/>
      <c r="M131" s="3"/>
      <c r="N131" s="7"/>
      <c r="O131" s="7"/>
      <c r="P131" s="7"/>
      <c r="Q131" s="7"/>
      <c r="R131" s="7"/>
      <c r="S131" s="7"/>
      <c r="T131" s="7"/>
      <c r="U131" s="7"/>
      <c r="V131" s="7"/>
      <c r="W131" s="7"/>
      <c r="X131" s="7"/>
      <c r="Y131" s="99"/>
      <c r="Z131" s="99"/>
      <c r="AC131" s="101"/>
      <c r="AD131" s="101"/>
      <c r="AE131" s="101"/>
      <c r="AF131" s="101"/>
      <c r="AG131" s="101"/>
      <c r="AH131" s="101"/>
      <c r="AI131" s="101"/>
      <c r="AM131" s="71">
        <f>IF(AND(ISBLANK(C131),ISBLANK(E131)),1,2)</f>
        <v>1</v>
      </c>
      <c r="AN131" s="71">
        <f>IF(ISBLANK(E131),1,2)</f>
        <v>1</v>
      </c>
      <c r="AO131" s="71">
        <f>IF(ISBLANK(C131),1,2)</f>
        <v>1</v>
      </c>
      <c r="AP131" s="6"/>
      <c r="AR131" s="24"/>
      <c r="AS131" s="24"/>
      <c r="AT131" s="24"/>
      <c r="AV131" s="29"/>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row>
    <row r="132" spans="2:77" ht="15" customHeight="1" x14ac:dyDescent="0.3">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row>
    <row r="133" spans="2:77" ht="15" customHeight="1" x14ac:dyDescent="0.3">
      <c r="B133" s="1" t="s">
        <v>157</v>
      </c>
      <c r="C133" s="1"/>
      <c r="D133" s="1"/>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row>
    <row r="134" spans="2:77" ht="4.95" customHeight="1" x14ac:dyDescent="0.3">
      <c r="B134" s="1"/>
      <c r="C134" s="1"/>
      <c r="D134" s="1"/>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row>
    <row r="135" spans="2:77" ht="15" customHeight="1" x14ac:dyDescent="0.3">
      <c r="B135" s="4" t="s">
        <v>360</v>
      </c>
      <c r="C135" s="1"/>
      <c r="D135" s="1"/>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row>
    <row r="136" spans="2:77" ht="4.95" customHeight="1" x14ac:dyDescent="0.3">
      <c r="C136" s="1"/>
      <c r="D136" s="1"/>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row>
    <row r="137" spans="2:77" ht="15" customHeight="1" x14ac:dyDescent="0.3">
      <c r="B137" s="42"/>
      <c r="D137" s="58" t="str">
        <f>"Is being properly maintained in accordance with the "&amp;Tables!C23&amp;"'s requirements and functioning as it was designed."</f>
        <v>Is being properly maintained in accordance with the City's requirements and functioning as it was designed.</v>
      </c>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M137" s="70">
        <f>IF(AND(ISBLANK(B137),ISBLANK(B139),ISBLANK(B141)),1,2)</f>
        <v>1</v>
      </c>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row>
    <row r="138" spans="2:77" ht="4.95" customHeight="1" x14ac:dyDescent="0.3">
      <c r="B138" s="1"/>
      <c r="C138" s="1"/>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row>
    <row r="139" spans="2:77" ht="15" customHeight="1" x14ac:dyDescent="0.3">
      <c r="B139" s="42"/>
      <c r="C139" s="1"/>
      <c r="D139" s="117" t="s">
        <v>361</v>
      </c>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row>
    <row r="140" spans="2:77" ht="15" customHeight="1" x14ac:dyDescent="0.3">
      <c r="B140" s="1"/>
      <c r="C140" s="1"/>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row>
    <row r="141" spans="2:77" ht="15" customHeight="1" x14ac:dyDescent="0.3">
      <c r="B141" s="42"/>
      <c r="C141" s="1"/>
      <c r="D141" s="61" t="s">
        <v>190</v>
      </c>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row>
    <row r="142" spans="2:77" ht="4.95" customHeight="1" x14ac:dyDescent="0.3">
      <c r="B142" s="1"/>
      <c r="C142" s="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row>
    <row r="143" spans="2:77" ht="15" customHeight="1" x14ac:dyDescent="0.3">
      <c r="D143" s="2" t="s">
        <v>111</v>
      </c>
      <c r="E143" s="98"/>
      <c r="F143" s="98"/>
      <c r="G143" s="98"/>
      <c r="H143" s="98"/>
      <c r="I143" s="98"/>
      <c r="J143" s="98"/>
      <c r="K143" s="98"/>
      <c r="L143" s="98"/>
      <c r="M143" s="98"/>
      <c r="N143" s="98"/>
      <c r="O143" s="98"/>
      <c r="P143" s="98"/>
      <c r="Q143" s="98"/>
      <c r="R143" s="98"/>
      <c r="S143" s="98"/>
      <c r="T143" s="98"/>
      <c r="U143" s="98"/>
      <c r="V143" s="98"/>
      <c r="Y143" s="25" t="s">
        <v>144</v>
      </c>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row>
    <row r="144" spans="2:77" ht="15" customHeight="1" x14ac:dyDescent="0.3">
      <c r="D144" s="2" t="s">
        <v>67</v>
      </c>
      <c r="E144" s="103"/>
      <c r="F144" s="103"/>
      <c r="G144" s="103"/>
      <c r="H144" s="103"/>
      <c r="I144" s="103"/>
      <c r="J144" s="103"/>
      <c r="K144" s="103"/>
      <c r="L144" s="103"/>
      <c r="M144" s="103"/>
      <c r="N144" s="103"/>
      <c r="O144" s="103"/>
      <c r="P144" s="103"/>
      <c r="Q144" s="103"/>
      <c r="R144" s="103"/>
      <c r="S144" s="103"/>
      <c r="T144" s="103"/>
      <c r="U144" s="103"/>
      <c r="V144" s="103"/>
      <c r="Z144" s="113"/>
      <c r="AA144" s="113"/>
      <c r="AB144" s="113"/>
      <c r="AC144" s="113"/>
      <c r="AD144" s="113"/>
      <c r="AE144" s="113"/>
      <c r="AF144" s="113"/>
      <c r="AG144" s="113"/>
      <c r="AH144" s="113"/>
      <c r="AI144" s="113"/>
      <c r="AJ144" s="113"/>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row>
    <row r="145" spans="3:77" ht="15" customHeight="1" x14ac:dyDescent="0.3">
      <c r="D145" s="2" t="s">
        <v>68</v>
      </c>
      <c r="E145" s="103"/>
      <c r="F145" s="103"/>
      <c r="G145" s="103"/>
      <c r="H145" s="103"/>
      <c r="I145" s="103"/>
      <c r="J145" s="103"/>
      <c r="K145" s="103"/>
      <c r="L145" s="103"/>
      <c r="M145" s="103"/>
      <c r="N145" s="41"/>
      <c r="O145" s="41"/>
      <c r="P145" s="41"/>
      <c r="Q145" s="77" t="s">
        <v>71</v>
      </c>
      <c r="R145" s="103"/>
      <c r="S145" s="103"/>
      <c r="T145" s="103"/>
      <c r="U145" s="103"/>
      <c r="V145" s="103"/>
      <c r="Y145" s="59"/>
      <c r="Z145" s="114"/>
      <c r="AA145" s="114"/>
      <c r="AB145" s="114"/>
      <c r="AC145" s="114"/>
      <c r="AD145" s="114"/>
      <c r="AE145" s="114"/>
      <c r="AF145" s="114"/>
      <c r="AG145" s="114"/>
      <c r="AH145" s="114"/>
      <c r="AI145" s="114"/>
      <c r="AJ145" s="11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row>
    <row r="146" spans="3:77" ht="15" customHeight="1" x14ac:dyDescent="0.3">
      <c r="D146" s="2" t="s">
        <v>175</v>
      </c>
      <c r="E146" s="103"/>
      <c r="F146" s="103"/>
      <c r="G146" s="103"/>
      <c r="H146" s="103"/>
      <c r="I146" s="103"/>
      <c r="J146" s="103"/>
      <c r="K146" s="103"/>
      <c r="L146" s="103"/>
      <c r="M146" s="103"/>
      <c r="Q146" s="2" t="s">
        <v>72</v>
      </c>
      <c r="R146" s="103"/>
      <c r="S146" s="103"/>
      <c r="T146" s="103"/>
      <c r="U146" s="103"/>
      <c r="V146" s="103"/>
      <c r="Y146" s="4" t="s">
        <v>145</v>
      </c>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row>
    <row r="147" spans="3:77" ht="15" customHeight="1" x14ac:dyDescent="0.3">
      <c r="C147" s="43"/>
      <c r="D147" s="2" t="s">
        <v>69</v>
      </c>
      <c r="E147" s="106"/>
      <c r="F147" s="106"/>
      <c r="G147" s="106"/>
      <c r="H147" s="106"/>
      <c r="I147" s="106"/>
      <c r="J147" s="106"/>
      <c r="K147" s="106"/>
      <c r="L147" s="106"/>
      <c r="M147" s="106"/>
      <c r="N147" s="118"/>
      <c r="O147" s="118"/>
      <c r="P147" s="118"/>
      <c r="Q147" s="118"/>
      <c r="R147" s="106"/>
      <c r="S147" s="106"/>
      <c r="T147" s="106"/>
      <c r="U147" s="106"/>
      <c r="V147" s="106"/>
      <c r="W147" s="43"/>
      <c r="X147" s="43"/>
      <c r="Z147" s="115" t="str">
        <f>IF(ISBLANK(Z144),"Type?",VLOOKUP(Z144,T_Registration[#All],2))</f>
        <v>Type?</v>
      </c>
      <c r="AA147" s="115"/>
      <c r="AB147" s="115"/>
      <c r="AC147" s="115"/>
      <c r="AD147" s="115"/>
      <c r="AE147" s="98"/>
      <c r="AF147" s="98"/>
      <c r="AG147" s="98"/>
      <c r="AH147" s="98"/>
      <c r="AI147" s="98"/>
      <c r="AJ147" s="98"/>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row>
    <row r="148" spans="3:77" ht="15" customHeight="1" x14ac:dyDescent="0.3">
      <c r="D148" s="2" t="s">
        <v>73</v>
      </c>
      <c r="E148" s="100"/>
      <c r="F148" s="100"/>
      <c r="G148" s="100"/>
      <c r="H148" s="100"/>
      <c r="I148" s="100"/>
      <c r="U148" s="31"/>
      <c r="V148" s="31"/>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row>
    <row r="149" spans="3:77" ht="15" customHeight="1" x14ac:dyDescent="0.3">
      <c r="D149" s="2"/>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row>
    <row r="150" spans="3:77" ht="15" customHeight="1" x14ac:dyDescent="0.3">
      <c r="D150" s="2" t="s">
        <v>112</v>
      </c>
      <c r="E150" s="55"/>
      <c r="F150" s="55"/>
      <c r="G150" s="55"/>
      <c r="H150" s="55"/>
      <c r="I150" s="55"/>
      <c r="J150" s="55"/>
      <c r="K150" s="55"/>
      <c r="L150" s="55"/>
      <c r="M150" s="55"/>
      <c r="N150" s="55"/>
      <c r="O150" s="55"/>
      <c r="P150" s="55"/>
      <c r="Q150" s="55"/>
      <c r="R150" s="55"/>
      <c r="S150" s="55"/>
      <c r="T150" s="55"/>
      <c r="U150" s="55"/>
      <c r="V150" s="55"/>
      <c r="Y150" s="2" t="s">
        <v>8</v>
      </c>
      <c r="Z150" s="140"/>
      <c r="AA150" s="140"/>
      <c r="AB150" s="140"/>
      <c r="AC150" s="140"/>
      <c r="AD150" s="140"/>
      <c r="AE150" s="140"/>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row>
    <row r="151" spans="3:77" ht="15" customHeight="1" x14ac:dyDescent="0.3">
      <c r="D151" s="2"/>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row>
    <row r="152" spans="3:77" ht="15" customHeight="1" x14ac:dyDescent="0.3">
      <c r="D152" s="2"/>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row>
    <row r="153" spans="3:77" ht="15" customHeight="1" x14ac:dyDescent="0.3">
      <c r="D153" s="2"/>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row>
    <row r="154" spans="3:77" ht="15" customHeight="1" x14ac:dyDescent="0.3">
      <c r="D154" s="2"/>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row>
    <row r="155" spans="3:77" ht="15" customHeight="1" x14ac:dyDescent="0.3">
      <c r="D155" s="2"/>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row>
    <row r="156" spans="3:77" ht="15" customHeight="1" x14ac:dyDescent="0.3">
      <c r="D156" s="2"/>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row>
    <row r="157" spans="3:77" ht="15" customHeight="1" x14ac:dyDescent="0.3">
      <c r="D157" s="2"/>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row>
    <row r="158" spans="3:77" ht="15" customHeight="1" x14ac:dyDescent="0.3">
      <c r="D158" s="2"/>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row>
    <row r="159" spans="3:77" ht="15" customHeight="1" x14ac:dyDescent="0.3">
      <c r="D159" s="2"/>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row>
    <row r="160" spans="3:77" ht="15" customHeight="1" x14ac:dyDescent="0.3">
      <c r="D160" s="2"/>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row>
    <row r="161" spans="2:77" ht="15" customHeight="1" x14ac:dyDescent="0.3">
      <c r="D161" s="2"/>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row>
    <row r="162" spans="2:77" ht="15" customHeight="1" x14ac:dyDescent="0.3">
      <c r="D162" s="2"/>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row>
    <row r="163" spans="2:77" ht="15" customHeight="1" x14ac:dyDescent="0.3">
      <c r="D163" s="2"/>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row>
    <row r="164" spans="2:77" ht="15" customHeight="1" x14ac:dyDescent="0.3">
      <c r="D164" s="2"/>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row>
    <row r="165" spans="2:77" ht="15" customHeight="1" x14ac:dyDescent="0.3">
      <c r="D165" s="2"/>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row>
    <row r="166" spans="2:77" ht="15" customHeight="1" x14ac:dyDescent="0.3">
      <c r="D166" s="2"/>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row>
    <row r="167" spans="2:77" ht="15" customHeight="1" x14ac:dyDescent="0.3">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row>
    <row r="168" spans="2:77" ht="15" customHeight="1" x14ac:dyDescent="0.3">
      <c r="B168" s="111">
        <f>Tables!$C$13</f>
        <v>45566</v>
      </c>
      <c r="C168" s="111"/>
      <c r="D168" s="111"/>
      <c r="E168" s="111"/>
      <c r="F168" s="111"/>
      <c r="G168" s="111"/>
      <c r="H168" s="111"/>
      <c r="R168" s="110" t="s">
        <v>124</v>
      </c>
      <c r="S168" s="110"/>
      <c r="T168" s="110"/>
      <c r="U168" s="110"/>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row>
    <row r="169" spans="2:77" ht="15" customHeight="1" x14ac:dyDescent="0.3">
      <c r="D169" s="2"/>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row>
    <row r="170" spans="2:77" ht="15" customHeight="1" x14ac:dyDescent="0.3"/>
    <row r="171" spans="2:77" ht="15" hidden="1" customHeight="1" x14ac:dyDescent="0.3"/>
    <row r="172" spans="2:77" ht="15" hidden="1" customHeight="1" x14ac:dyDescent="0.3"/>
    <row r="173" spans="2:77" ht="15" hidden="1" customHeight="1" x14ac:dyDescent="0.3"/>
    <row r="174" spans="2:77" ht="15" hidden="1" customHeight="1" x14ac:dyDescent="0.3"/>
    <row r="175" spans="2:77" ht="15" hidden="1" customHeight="1" x14ac:dyDescent="0.3"/>
    <row r="176" spans="2:77"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row r="206" ht="15" hidden="1" customHeight="1" x14ac:dyDescent="0.3"/>
    <row r="207" ht="15" hidden="1" customHeight="1" x14ac:dyDescent="0.3"/>
  </sheetData>
  <sheetProtection algorithmName="SHA-512" hashValue="/nJI85F4cu1SgF8yWytQdBeNj1kiHMxzWw++1pp5XH5i7TqExu0NKRezHzpklYM6Kvm1y1WyzTj123xZqgb9Ow==" saltValue="bet+RZX3wpEfF8G65CtP5A==" spinCount="100000" sheet="1" objects="1" scenarios="1" selectLockedCells="1"/>
  <mergeCells count="71">
    <mergeCell ref="Z150:AE150"/>
    <mergeCell ref="B168:H168"/>
    <mergeCell ref="R168:U168"/>
    <mergeCell ref="E146:M146"/>
    <mergeCell ref="R146:V146"/>
    <mergeCell ref="E147:V147"/>
    <mergeCell ref="Z147:AD147"/>
    <mergeCell ref="AE147:AJ147"/>
    <mergeCell ref="E148:I148"/>
    <mergeCell ref="Y131:Z131"/>
    <mergeCell ref="AC131:AI131"/>
    <mergeCell ref="D139:AJ140"/>
    <mergeCell ref="E143:V143"/>
    <mergeCell ref="E144:V144"/>
    <mergeCell ref="Z144:AJ145"/>
    <mergeCell ref="E145:M145"/>
    <mergeCell ref="R145:V145"/>
    <mergeCell ref="Y129:Z129"/>
    <mergeCell ref="AC129:AI129"/>
    <mergeCell ref="F108:U108"/>
    <mergeCell ref="F109:U109"/>
    <mergeCell ref="AE109:AJ109"/>
    <mergeCell ref="B112:AJ117"/>
    <mergeCell ref="B119:H119"/>
    <mergeCell ref="R119:U119"/>
    <mergeCell ref="E120:Y120"/>
    <mergeCell ref="AE120:AJ120"/>
    <mergeCell ref="AE121:AJ121"/>
    <mergeCell ref="Y127:Z127"/>
    <mergeCell ref="AC127:AI127"/>
    <mergeCell ref="F107:U107"/>
    <mergeCell ref="Y107:AB107"/>
    <mergeCell ref="AG107:AJ107"/>
    <mergeCell ref="Z91:AC91"/>
    <mergeCell ref="F98:U98"/>
    <mergeCell ref="F99:U99"/>
    <mergeCell ref="F100:U100"/>
    <mergeCell ref="Y100:AB100"/>
    <mergeCell ref="AG100:AJ100"/>
    <mergeCell ref="F101:U101"/>
    <mergeCell ref="F102:U102"/>
    <mergeCell ref="AE102:AJ102"/>
    <mergeCell ref="F105:U105"/>
    <mergeCell ref="F106:U106"/>
    <mergeCell ref="Z89:AC89"/>
    <mergeCell ref="E18:Y18"/>
    <mergeCell ref="AE18:AJ18"/>
    <mergeCell ref="E19:Y19"/>
    <mergeCell ref="AE19:AJ19"/>
    <mergeCell ref="B66:H66"/>
    <mergeCell ref="R66:U66"/>
    <mergeCell ref="E67:Y67"/>
    <mergeCell ref="AE67:AJ67"/>
    <mergeCell ref="AE68:AJ68"/>
    <mergeCell ref="Z81:AC81"/>
    <mergeCell ref="Z83:AC83"/>
    <mergeCell ref="E17:J17"/>
    <mergeCell ref="N17:Q17"/>
    <mergeCell ref="V17:Y17"/>
    <mergeCell ref="AE17:AJ17"/>
    <mergeCell ref="Q1:AK4"/>
    <mergeCell ref="AE14:AJ14"/>
    <mergeCell ref="E15:Y15"/>
    <mergeCell ref="AE15:AJ15"/>
    <mergeCell ref="E16:Y16"/>
    <mergeCell ref="AE16:AJ16"/>
    <mergeCell ref="BF1:BX4"/>
    <mergeCell ref="AQ6:BE7"/>
    <mergeCell ref="E7:X7"/>
    <mergeCell ref="AE7:AJ7"/>
    <mergeCell ref="F11:AJ11"/>
  </mergeCells>
  <conditionalFormatting sqref="B137 B139">
    <cfRule type="expression" dxfId="102" priority="75">
      <formula>$AM$137=1</formula>
    </cfRule>
  </conditionalFormatting>
  <conditionalFormatting sqref="C63 R63">
    <cfRule type="expression" dxfId="101" priority="80">
      <formula>$AM$63=1</formula>
    </cfRule>
  </conditionalFormatting>
  <conditionalFormatting sqref="C125 E125">
    <cfRule type="expression" dxfId="100" priority="13">
      <formula>ISBLANK(C125)</formula>
    </cfRule>
  </conditionalFormatting>
  <conditionalFormatting sqref="C127 E127">
    <cfRule type="expression" dxfId="99" priority="16">
      <formula>ISBLANK(C127)</formula>
    </cfRule>
  </conditionalFormatting>
  <conditionalFormatting sqref="C129 E129">
    <cfRule type="expression" dxfId="98" priority="10">
      <formula>ISBLANK(C129)</formula>
    </cfRule>
  </conditionalFormatting>
  <conditionalFormatting sqref="C131 E131">
    <cfRule type="expression" dxfId="97" priority="7">
      <formula>ISBLANK(C131)</formula>
    </cfRule>
  </conditionalFormatting>
  <conditionalFormatting sqref="E125 C125">
    <cfRule type="expression" priority="12" stopIfTrue="1">
      <formula>$AM$125=2</formula>
    </cfRule>
  </conditionalFormatting>
  <conditionalFormatting sqref="E125">
    <cfRule type="expression" dxfId="96" priority="11">
      <formula>$AN$125=2</formula>
    </cfRule>
  </conditionalFormatting>
  <conditionalFormatting sqref="E127 C127">
    <cfRule type="expression" priority="15" stopIfTrue="1">
      <formula>$AM127=2</formula>
    </cfRule>
  </conditionalFormatting>
  <conditionalFormatting sqref="E127">
    <cfRule type="expression" dxfId="95" priority="14">
      <formula>$AN127=2</formula>
    </cfRule>
  </conditionalFormatting>
  <conditionalFormatting sqref="E129 C129">
    <cfRule type="expression" priority="9" stopIfTrue="1">
      <formula>$AM129=2</formula>
    </cfRule>
  </conditionalFormatting>
  <conditionalFormatting sqref="E129">
    <cfRule type="expression" dxfId="94" priority="8">
      <formula>$AN129=2</formula>
    </cfRule>
  </conditionalFormatting>
  <conditionalFormatting sqref="E131 C131">
    <cfRule type="expression" priority="6" stopIfTrue="1">
      <formula>$AM131=2</formula>
    </cfRule>
  </conditionalFormatting>
  <conditionalFormatting sqref="E131">
    <cfRule type="expression" dxfId="93" priority="5">
      <formula>$AN131=2</formula>
    </cfRule>
  </conditionalFormatting>
  <conditionalFormatting sqref="E143:E144 E147:E148">
    <cfRule type="expression" dxfId="92" priority="18">
      <formula>ISBLANK(E143)</formula>
    </cfRule>
  </conditionalFormatting>
  <conditionalFormatting sqref="E17:J17">
    <cfRule type="expression" dxfId="91" priority="19">
      <formula>ISBLANK(E17)</formula>
    </cfRule>
  </conditionalFormatting>
  <conditionalFormatting sqref="E145:M146 R145:V146">
    <cfRule type="expression" dxfId="90" priority="17">
      <formula>ISBLANK(E145)</formula>
    </cfRule>
  </conditionalFormatting>
  <conditionalFormatting sqref="E15:Y16 E18:Y19">
    <cfRule type="expression" dxfId="89" priority="22">
      <formula>ISBLANK(E15)</formula>
    </cfRule>
  </conditionalFormatting>
  <conditionalFormatting sqref="E67:Y67 AE67:AJ68">
    <cfRule type="cellIs" dxfId="88" priority="74" operator="equal">
      <formula>0</formula>
    </cfRule>
  </conditionalFormatting>
  <conditionalFormatting sqref="E120:Y120 AE120:AJ121">
    <cfRule type="cellIs" dxfId="87" priority="51" operator="equal">
      <formula>0</formula>
    </cfRule>
  </conditionalFormatting>
  <conditionalFormatting sqref="F98:U102">
    <cfRule type="expression" dxfId="86" priority="4">
      <formula>ISBLANK(F98)</formula>
    </cfRule>
  </conditionalFormatting>
  <conditionalFormatting sqref="F101:U101">
    <cfRule type="expression" priority="3" stopIfTrue="1">
      <formula>$AN$104=2</formula>
    </cfRule>
  </conditionalFormatting>
  <conditionalFormatting sqref="F105:U109 Y107:AB107 AG107:AJ107 AE109:AJ109">
    <cfRule type="expression" dxfId="85" priority="78">
      <formula>ISBLANK(F105)</formula>
    </cfRule>
    <cfRule type="expression" priority="76" stopIfTrue="1">
      <formula>$AN$104=2</formula>
    </cfRule>
  </conditionalFormatting>
  <conditionalFormatting sqref="G21 M21">
    <cfRule type="expression" dxfId="84" priority="119">
      <formula>ISBLANK(G21)</formula>
    </cfRule>
  </conditionalFormatting>
  <conditionalFormatting sqref="N17:Q17">
    <cfRule type="expression" dxfId="83" priority="20">
      <formula>ISBLANK(N17)</formula>
    </cfRule>
  </conditionalFormatting>
  <conditionalFormatting sqref="O27 Q27">
    <cfRule type="expression" priority="71" stopIfTrue="1">
      <formula>$AM$25=2</formula>
    </cfRule>
    <cfRule type="expression" dxfId="82" priority="73">
      <formula>ISBLANK(O27)</formula>
    </cfRule>
    <cfRule type="expression" priority="72" stopIfTrue="1">
      <formula>$AM$27=2</formula>
    </cfRule>
  </conditionalFormatting>
  <conditionalFormatting sqref="O29 Q29">
    <cfRule type="expression" priority="68" stopIfTrue="1">
      <formula>$AM$25=2</formula>
    </cfRule>
    <cfRule type="expression" priority="69" stopIfTrue="1">
      <formula>$AM$29=2</formula>
    </cfRule>
    <cfRule type="expression" dxfId="81" priority="70">
      <formula>ISBLANK(O29)</formula>
    </cfRule>
  </conditionalFormatting>
  <conditionalFormatting sqref="O31 Q31">
    <cfRule type="expression" dxfId="80" priority="67">
      <formula>ISBLANK(O31)</formula>
    </cfRule>
    <cfRule type="expression" priority="65" stopIfTrue="1">
      <formula>$AM$25=2</formula>
    </cfRule>
    <cfRule type="expression" priority="66" stopIfTrue="1">
      <formula>$AM$31=2</formula>
    </cfRule>
  </conditionalFormatting>
  <conditionalFormatting sqref="O35 Q35">
    <cfRule type="expression" priority="116" stopIfTrue="1">
      <formula>$AM$33=2</formula>
    </cfRule>
    <cfRule type="expression" priority="117" stopIfTrue="1">
      <formula>$AM$35=2</formula>
    </cfRule>
    <cfRule type="expression" dxfId="79" priority="118">
      <formula>ISBLANK(O35)</formula>
    </cfRule>
  </conditionalFormatting>
  <conditionalFormatting sqref="O37 Q37">
    <cfRule type="expression" priority="114" stopIfTrue="1">
      <formula>$AM$37=2</formula>
    </cfRule>
    <cfRule type="expression" dxfId="78" priority="115">
      <formula>ISBLANK(O37)</formula>
    </cfRule>
    <cfRule type="expression" priority="113" stopIfTrue="1">
      <formula>$AM$33=2</formula>
    </cfRule>
  </conditionalFormatting>
  <conditionalFormatting sqref="O41 Q41">
    <cfRule type="expression" priority="104" stopIfTrue="1">
      <formula>$AM$39=2</formula>
    </cfRule>
    <cfRule type="expression" priority="105" stopIfTrue="1">
      <formula>$AM$41=2</formula>
    </cfRule>
    <cfRule type="expression" dxfId="77" priority="106">
      <formula>$AM$41=1</formula>
    </cfRule>
  </conditionalFormatting>
  <conditionalFormatting sqref="O43 Q43">
    <cfRule type="expression" priority="101" stopIfTrue="1">
      <formula>$AM$39=2</formula>
    </cfRule>
    <cfRule type="expression" priority="102" stopIfTrue="1">
      <formula>$AM$43=2</formula>
    </cfRule>
    <cfRule type="expression" dxfId="76" priority="103">
      <formula>$AM$43=1</formula>
    </cfRule>
  </conditionalFormatting>
  <conditionalFormatting sqref="O47 Q47">
    <cfRule type="expression" priority="92" stopIfTrue="1">
      <formula>$AM$45=2</formula>
    </cfRule>
    <cfRule type="expression" priority="93" stopIfTrue="1">
      <formula>$AM$47=2</formula>
    </cfRule>
    <cfRule type="expression" dxfId="75" priority="94">
      <formula>$AM$47=1</formula>
    </cfRule>
  </conditionalFormatting>
  <conditionalFormatting sqref="O49 Q49">
    <cfRule type="expression" priority="90" stopIfTrue="1">
      <formula>$AM$49=2</formula>
    </cfRule>
    <cfRule type="expression" dxfId="74" priority="91">
      <formula>$AM$49=1</formula>
    </cfRule>
    <cfRule type="expression" priority="89" stopIfTrue="1">
      <formula>$AM$45=2</formula>
    </cfRule>
  </conditionalFormatting>
  <conditionalFormatting sqref="O51 Q51">
    <cfRule type="expression" dxfId="73" priority="26">
      <formula>$AM$51=1</formula>
    </cfRule>
    <cfRule type="expression" priority="25" stopIfTrue="1">
      <formula>$AM$51=2</formula>
    </cfRule>
  </conditionalFormatting>
  <conditionalFormatting sqref="P55 S55">
    <cfRule type="expression" dxfId="72" priority="44">
      <formula>ISBLANK(P55)</formula>
    </cfRule>
    <cfRule type="expression" priority="42" stopIfTrue="1">
      <formula>$AM$55=2</formula>
    </cfRule>
    <cfRule type="cellIs" priority="43" stopIfTrue="1" operator="greaterThan">
      <formula>0</formula>
    </cfRule>
  </conditionalFormatting>
  <conditionalFormatting sqref="P57 S57">
    <cfRule type="expression" dxfId="71" priority="39">
      <formula>ISBLANK(P57)</formula>
    </cfRule>
    <cfRule type="cellIs" priority="38" stopIfTrue="1" operator="greaterThan">
      <formula>0</formula>
    </cfRule>
    <cfRule type="expression" priority="37" stopIfTrue="1">
      <formula>$AM$57=2</formula>
    </cfRule>
  </conditionalFormatting>
  <conditionalFormatting sqref="P59 S59">
    <cfRule type="expression" dxfId="70" priority="34">
      <formula>ISBLANK(P59)</formula>
    </cfRule>
    <cfRule type="expression" priority="32" stopIfTrue="1">
      <formula>$AM$59=2</formula>
    </cfRule>
    <cfRule type="cellIs" priority="33" stopIfTrue="1" operator="greaterThan">
      <formula>0</formula>
    </cfRule>
  </conditionalFormatting>
  <conditionalFormatting sqref="V17:Y17">
    <cfRule type="expression" dxfId="69" priority="21">
      <formula>ISBLANK(V17)</formula>
    </cfRule>
  </conditionalFormatting>
  <conditionalFormatting sqref="W55">
    <cfRule type="expression" dxfId="68" priority="41">
      <formula>$AN$55=2</formula>
    </cfRule>
    <cfRule type="cellIs" priority="40" stopIfTrue="1" operator="greaterThan">
      <formula>0</formula>
    </cfRule>
  </conditionalFormatting>
  <conditionalFormatting sqref="W57">
    <cfRule type="expression" dxfId="67" priority="36">
      <formula>$AN$57=2</formula>
    </cfRule>
    <cfRule type="cellIs" priority="35" stopIfTrue="1" operator="greaterThan">
      <formula>0</formula>
    </cfRule>
  </conditionalFormatting>
  <conditionalFormatting sqref="W59">
    <cfRule type="expression" dxfId="66" priority="31">
      <formula>$AN$59=2</formula>
    </cfRule>
    <cfRule type="cellIs" priority="30" stopIfTrue="1" operator="greaterThan">
      <formula>0</formula>
    </cfRule>
  </conditionalFormatting>
  <conditionalFormatting sqref="X104">
    <cfRule type="expression" dxfId="65" priority="77">
      <formula>$AN$104=1</formula>
    </cfRule>
  </conditionalFormatting>
  <conditionalFormatting sqref="Y127 AC127 Y129 AC129 Y131 AC131">
    <cfRule type="expression" dxfId="64" priority="125">
      <formula>$AO127=2</formula>
    </cfRule>
    <cfRule type="cellIs" priority="124" stopIfTrue="1" operator="greaterThan">
      <formula>0</formula>
    </cfRule>
  </conditionalFormatting>
  <conditionalFormatting sqref="Y100:AB100 AG100:AJ100 AE102">
    <cfRule type="expression" dxfId="63" priority="79">
      <formula>ISBLANK(Y100)</formula>
    </cfRule>
  </conditionalFormatting>
  <conditionalFormatting sqref="Z89">
    <cfRule type="expression" dxfId="62" priority="86">
      <formula>$AM$89=2</formula>
    </cfRule>
    <cfRule type="expression" priority="84" stopIfTrue="1">
      <formula>$AM$89=1</formula>
    </cfRule>
    <cfRule type="cellIs" priority="85" stopIfTrue="1" operator="greaterThan">
      <formula>0</formula>
    </cfRule>
  </conditionalFormatting>
  <conditionalFormatting sqref="Z91">
    <cfRule type="cellIs" priority="82" stopIfTrue="1" operator="greaterThan">
      <formula>0</formula>
    </cfRule>
    <cfRule type="expression" dxfId="61" priority="83">
      <formula>$AM$91=2</formula>
    </cfRule>
    <cfRule type="expression" priority="81" stopIfTrue="1">
      <formula>$AM$91=1</formula>
    </cfRule>
  </conditionalFormatting>
  <conditionalFormatting sqref="Z81:AC81">
    <cfRule type="expression" dxfId="60" priority="50">
      <formula>$AM$81=2</formula>
    </cfRule>
    <cfRule type="cellIs" priority="49" stopIfTrue="1" operator="greaterThan">
      <formula>0</formula>
    </cfRule>
    <cfRule type="expression" priority="48" stopIfTrue="1">
      <formula>$AM$81=1</formula>
    </cfRule>
  </conditionalFormatting>
  <conditionalFormatting sqref="Z83:AC83">
    <cfRule type="cellIs" priority="46" stopIfTrue="1" operator="greaterThan">
      <formula>0</formula>
    </cfRule>
    <cfRule type="expression" dxfId="59" priority="47">
      <formula>$AM$83=2</formula>
    </cfRule>
    <cfRule type="expression" priority="45" stopIfTrue="1">
      <formula>$AM$83=1</formula>
    </cfRule>
  </conditionalFormatting>
  <conditionalFormatting sqref="Z150:AE150">
    <cfRule type="expression" dxfId="58" priority="120">
      <formula>ISBLANK(Z150)</formula>
    </cfRule>
  </conditionalFormatting>
  <conditionalFormatting sqref="Z144:AJ145">
    <cfRule type="expression" priority="1" stopIfTrue="1">
      <formula>$AL$144=2</formula>
    </cfRule>
    <cfRule type="expression" dxfId="57" priority="2">
      <formula>ISBLANK(Z144)</formula>
    </cfRule>
  </conditionalFormatting>
  <conditionalFormatting sqref="AE14:AE18">
    <cfRule type="expression" dxfId="56" priority="24">
      <formula>ISBLANK(AE14)</formula>
    </cfRule>
  </conditionalFormatting>
  <conditionalFormatting sqref="AE14:AJ14">
    <cfRule type="expression" priority="23" stopIfTrue="1">
      <formula>$AM$14=0</formula>
    </cfRule>
  </conditionalFormatting>
  <conditionalFormatting sqref="AE19:AJ19">
    <cfRule type="expression" dxfId="55" priority="121">
      <formula>ISBLANK(AE19)</formula>
    </cfRule>
  </conditionalFormatting>
  <conditionalFormatting sqref="AE147:AJ147">
    <cfRule type="expression" dxfId="54" priority="27">
      <formula>ISBLANK(AE147)</formula>
    </cfRule>
  </conditionalFormatting>
  <conditionalFormatting sqref="AG27 AI27">
    <cfRule type="expression" priority="62" stopIfTrue="1">
      <formula>$AN$25=2</formula>
    </cfRule>
    <cfRule type="expression" dxfId="53" priority="64">
      <formula>ISBLANK(AI27)</formula>
    </cfRule>
    <cfRule type="expression" priority="63" stopIfTrue="1">
      <formula>$AN$27=2</formula>
    </cfRule>
  </conditionalFormatting>
  <conditionalFormatting sqref="AG29 AI29">
    <cfRule type="expression" dxfId="52" priority="61">
      <formula>ISBLANK(AG29)</formula>
    </cfRule>
    <cfRule type="expression" priority="60" stopIfTrue="1">
      <formula>$AN$29=2</formula>
    </cfRule>
    <cfRule type="expression" priority="59" stopIfTrue="1">
      <formula>$AN$25=2</formula>
    </cfRule>
  </conditionalFormatting>
  <conditionalFormatting sqref="AG31 AI31">
    <cfRule type="expression" dxfId="51" priority="58">
      <formula>ISBLANK(AG31)</formula>
    </cfRule>
    <cfRule type="expression" priority="57" stopIfTrue="1">
      <formula>$AN$31=2</formula>
    </cfRule>
    <cfRule type="expression" priority="56" stopIfTrue="1">
      <formula>$AN$25=2</formula>
    </cfRule>
  </conditionalFormatting>
  <conditionalFormatting sqref="AG35 AI35">
    <cfRule type="expression" priority="111" stopIfTrue="1">
      <formula>$AN$35=2</formula>
    </cfRule>
    <cfRule type="expression" priority="110" stopIfTrue="1">
      <formula>$AN$33=2</formula>
    </cfRule>
    <cfRule type="expression" dxfId="50" priority="112">
      <formula>ISBLANK(AG35)</formula>
    </cfRule>
  </conditionalFormatting>
  <conditionalFormatting sqref="AG37 AI37">
    <cfRule type="expression" priority="107" stopIfTrue="1">
      <formula>$AN$33=2</formula>
    </cfRule>
    <cfRule type="expression" dxfId="49" priority="109">
      <formula>$AN$37=1</formula>
    </cfRule>
    <cfRule type="expression" priority="108" stopIfTrue="1">
      <formula>$AN$37=2</formula>
    </cfRule>
  </conditionalFormatting>
  <conditionalFormatting sqref="AG41 AI41">
    <cfRule type="expression" priority="98" stopIfTrue="1">
      <formula>$AN$39=2</formula>
    </cfRule>
    <cfRule type="expression" priority="99" stopIfTrue="1">
      <formula>$AN$41=2</formula>
    </cfRule>
    <cfRule type="expression" dxfId="48" priority="100">
      <formula>$AN$41=1</formula>
    </cfRule>
  </conditionalFormatting>
  <conditionalFormatting sqref="AG43 AI43">
    <cfRule type="expression" priority="95" stopIfTrue="1">
      <formula>$AN$39=2</formula>
    </cfRule>
    <cfRule type="expression" priority="96" stopIfTrue="1">
      <formula>$AN$43=2</formula>
    </cfRule>
    <cfRule type="expression" dxfId="47" priority="97">
      <formula>$AN$43=1</formula>
    </cfRule>
  </conditionalFormatting>
  <conditionalFormatting sqref="AG47 AI47">
    <cfRule type="expression" dxfId="46" priority="122">
      <formula>$AN$47=1</formula>
    </cfRule>
    <cfRule type="expression" priority="123">
      <formula>$AN$47=2</formula>
    </cfRule>
  </conditionalFormatting>
  <conditionalFormatting sqref="AG49 AI49">
    <cfRule type="expression" priority="88">
      <formula>$AN$49=2</formula>
    </cfRule>
    <cfRule type="expression" dxfId="45" priority="87">
      <formula>$AN$49=1</formula>
    </cfRule>
  </conditionalFormatting>
  <conditionalFormatting sqref="AG51 AI51">
    <cfRule type="expression" priority="54" stopIfTrue="1">
      <formula>$AN$51=2</formula>
    </cfRule>
    <cfRule type="expression" dxfId="44" priority="55">
      <formula>ISBLANK(AG51)</formula>
    </cfRule>
  </conditionalFormatting>
  <conditionalFormatting sqref="AG53 AI53">
    <cfRule type="expression" dxfId="43" priority="53">
      <formula>ISBLANK(AG53)</formula>
    </cfRule>
    <cfRule type="expression" priority="52" stopIfTrue="1">
      <formula>$AN$53=2</formula>
    </cfRule>
  </conditionalFormatting>
  <pageMargins left="0.2" right="0.2" top="0.5" bottom="0.25" header="0.3" footer="0.3"/>
  <pageSetup orientation="portrait" r:id="rId1"/>
  <rowBreaks count="2" manualBreakCount="2">
    <brk id="66" max="16383" man="1"/>
    <brk id="119" max="16383" man="1"/>
  </rowBreaks>
  <colBreaks count="1" manualBreakCount="1">
    <brk id="37" max="1048575" man="1"/>
  </colBreaks>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5A707CFC-661B-470E-B25D-27ACAEA4E346}">
          <x14:formula1>
            <xm:f>Tables!$G$22:$G$28</xm:f>
          </x14:formula1>
          <xm:sqref>Z144:AJ145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6C85-3F5E-4A64-BA91-2518AE22E976}">
  <sheetPr codeName="Sheet7">
    <tabColor theme="5" tint="0.39997558519241921"/>
  </sheetPr>
  <dimension ref="A1:CW150"/>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4" customWidth="1"/>
    <col min="2" max="36" width="2.77734375" style="4" customWidth="1"/>
    <col min="37" max="37" width="1.77734375" style="4" customWidth="1"/>
    <col min="38" max="39" width="4.77734375" style="68" hidden="1" customWidth="1"/>
    <col min="40" max="40" width="4.77734375" style="4" hidden="1" customWidth="1"/>
    <col min="41" max="80" width="2.77734375" style="4" customWidth="1"/>
    <col min="81" max="81" width="8.88671875" style="4" hidden="1" customWidth="1"/>
    <col min="82" max="101" width="0" style="4" hidden="1" customWidth="1"/>
    <col min="102" max="16384" width="8.88671875" style="4" hidden="1"/>
  </cols>
  <sheetData>
    <row r="1" spans="1:80" ht="15" customHeight="1" x14ac:dyDescent="0.3">
      <c r="G1" s="5"/>
      <c r="H1" s="5"/>
      <c r="I1" s="5"/>
      <c r="J1" s="5"/>
      <c r="K1" s="5"/>
      <c r="L1" s="5"/>
      <c r="M1" s="5"/>
      <c r="N1" s="5"/>
      <c r="O1" s="5"/>
      <c r="P1" s="5"/>
      <c r="Q1" s="94" t="s">
        <v>362</v>
      </c>
      <c r="R1" s="94"/>
      <c r="S1" s="94"/>
      <c r="T1" s="94"/>
      <c r="U1" s="94"/>
      <c r="V1" s="94"/>
      <c r="W1" s="94"/>
      <c r="X1" s="94"/>
      <c r="Y1" s="94"/>
      <c r="Z1" s="94"/>
      <c r="AA1" s="94"/>
      <c r="AB1" s="94"/>
      <c r="AC1" s="94"/>
      <c r="AD1" s="94"/>
      <c r="AE1" s="94"/>
      <c r="AF1" s="94"/>
      <c r="AG1" s="94"/>
      <c r="AH1" s="94"/>
      <c r="AI1" s="94"/>
      <c r="AJ1" s="94"/>
      <c r="AK1" s="94"/>
      <c r="AN1" s="27"/>
      <c r="BF1" s="94" t="str">
        <f>Q1</f>
        <v>Form 4E - Hydrodynamic Separator
Annual Inspection Form</v>
      </c>
      <c r="BG1" s="94"/>
      <c r="BH1" s="94"/>
      <c r="BI1" s="94"/>
      <c r="BJ1" s="94"/>
      <c r="BK1" s="94"/>
      <c r="BL1" s="94"/>
      <c r="BM1" s="94"/>
      <c r="BN1" s="94"/>
      <c r="BO1" s="94"/>
      <c r="BP1" s="94"/>
      <c r="BQ1" s="94"/>
      <c r="BR1" s="94"/>
      <c r="BS1" s="94"/>
      <c r="BT1" s="94"/>
      <c r="BU1" s="94"/>
      <c r="BV1" s="94"/>
      <c r="BW1" s="94"/>
      <c r="BX1" s="94"/>
    </row>
    <row r="2" spans="1:80" ht="15" customHeight="1" x14ac:dyDescent="0.3">
      <c r="E2" s="5"/>
      <c r="F2" s="5"/>
      <c r="G2" s="5"/>
      <c r="H2" s="5"/>
      <c r="I2" s="5"/>
      <c r="J2" s="5"/>
      <c r="K2" s="5"/>
      <c r="L2" s="5"/>
      <c r="M2" s="5"/>
      <c r="N2" s="5"/>
      <c r="O2" s="5"/>
      <c r="P2" s="5"/>
      <c r="Q2" s="94"/>
      <c r="R2" s="94"/>
      <c r="S2" s="94"/>
      <c r="T2" s="94"/>
      <c r="U2" s="94"/>
      <c r="V2" s="94"/>
      <c r="W2" s="94"/>
      <c r="X2" s="94"/>
      <c r="Y2" s="94"/>
      <c r="Z2" s="94"/>
      <c r="AA2" s="94"/>
      <c r="AB2" s="94"/>
      <c r="AC2" s="94"/>
      <c r="AD2" s="94"/>
      <c r="AE2" s="94"/>
      <c r="AF2" s="94"/>
      <c r="AG2" s="94"/>
      <c r="AH2" s="94"/>
      <c r="AI2" s="94"/>
      <c r="AJ2" s="94"/>
      <c r="AK2" s="94"/>
      <c r="AN2" s="27"/>
      <c r="BF2" s="94"/>
      <c r="BG2" s="94"/>
      <c r="BH2" s="94"/>
      <c r="BI2" s="94"/>
      <c r="BJ2" s="94"/>
      <c r="BK2" s="94"/>
      <c r="BL2" s="94"/>
      <c r="BM2" s="94"/>
      <c r="BN2" s="94"/>
      <c r="BO2" s="94"/>
      <c r="BP2" s="94"/>
      <c r="BQ2" s="94"/>
      <c r="BR2" s="94"/>
      <c r="BS2" s="94"/>
      <c r="BT2" s="94"/>
      <c r="BU2" s="94"/>
      <c r="BV2" s="94"/>
      <c r="BW2" s="94"/>
      <c r="BX2" s="94"/>
      <c r="CB2" s="11"/>
    </row>
    <row r="3" spans="1:80" ht="15" customHeight="1" x14ac:dyDescent="0.3">
      <c r="E3" s="5"/>
      <c r="F3" s="5"/>
      <c r="G3" s="5"/>
      <c r="H3" s="5"/>
      <c r="I3" s="5"/>
      <c r="J3" s="5"/>
      <c r="K3" s="5"/>
      <c r="L3" s="5"/>
      <c r="M3" s="5"/>
      <c r="N3" s="5"/>
      <c r="O3" s="5"/>
      <c r="P3" s="5"/>
      <c r="Q3" s="94"/>
      <c r="R3" s="94"/>
      <c r="S3" s="94"/>
      <c r="T3" s="94"/>
      <c r="U3" s="94"/>
      <c r="V3" s="94"/>
      <c r="W3" s="94"/>
      <c r="X3" s="94"/>
      <c r="Y3" s="94"/>
      <c r="Z3" s="94"/>
      <c r="AA3" s="94"/>
      <c r="AB3" s="94"/>
      <c r="AC3" s="94"/>
      <c r="AD3" s="94"/>
      <c r="AE3" s="94"/>
      <c r="AF3" s="94"/>
      <c r="AG3" s="94"/>
      <c r="AH3" s="94"/>
      <c r="AI3" s="94"/>
      <c r="AJ3" s="94"/>
      <c r="AK3" s="94"/>
      <c r="AN3" s="27"/>
      <c r="BF3" s="94"/>
      <c r="BG3" s="94"/>
      <c r="BH3" s="94"/>
      <c r="BI3" s="94"/>
      <c r="BJ3" s="94"/>
      <c r="BK3" s="94"/>
      <c r="BL3" s="94"/>
      <c r="BM3" s="94"/>
      <c r="BN3" s="94"/>
      <c r="BO3" s="94"/>
      <c r="BP3" s="94"/>
      <c r="BQ3" s="94"/>
      <c r="BR3" s="94"/>
      <c r="BS3" s="94"/>
      <c r="BT3" s="94"/>
      <c r="BU3" s="94"/>
      <c r="BV3" s="94"/>
      <c r="BW3" s="94"/>
      <c r="BX3" s="94"/>
      <c r="CB3" s="11"/>
    </row>
    <row r="4" spans="1:80" ht="15" customHeight="1" x14ac:dyDescent="0.3">
      <c r="E4" s="5"/>
      <c r="F4" s="5"/>
      <c r="G4" s="5"/>
      <c r="H4" s="5"/>
      <c r="I4" s="5"/>
      <c r="J4" s="5"/>
      <c r="K4" s="5"/>
      <c r="L4" s="5"/>
      <c r="M4" s="5"/>
      <c r="N4" s="5"/>
      <c r="O4" s="5"/>
      <c r="P4" s="5"/>
      <c r="Q4" s="94"/>
      <c r="R4" s="94"/>
      <c r="S4" s="94"/>
      <c r="T4" s="94"/>
      <c r="U4" s="94"/>
      <c r="V4" s="94"/>
      <c r="W4" s="94"/>
      <c r="X4" s="94"/>
      <c r="Y4" s="94"/>
      <c r="Z4" s="94"/>
      <c r="AA4" s="94"/>
      <c r="AB4" s="94"/>
      <c r="AC4" s="94"/>
      <c r="AD4" s="94"/>
      <c r="AE4" s="94"/>
      <c r="AF4" s="94"/>
      <c r="AG4" s="94"/>
      <c r="AH4" s="94"/>
      <c r="AI4" s="94"/>
      <c r="AJ4" s="94"/>
      <c r="AK4" s="94"/>
      <c r="AN4" s="27"/>
      <c r="BF4" s="94"/>
      <c r="BG4" s="94"/>
      <c r="BH4" s="94"/>
      <c r="BI4" s="94"/>
      <c r="BJ4" s="94"/>
      <c r="BK4" s="94"/>
      <c r="BL4" s="94"/>
      <c r="BM4" s="94"/>
      <c r="BN4" s="94"/>
      <c r="BO4" s="94"/>
      <c r="BP4" s="94"/>
      <c r="BQ4" s="94"/>
      <c r="BR4" s="94"/>
      <c r="BS4" s="94"/>
      <c r="BT4" s="94"/>
      <c r="BU4" s="94"/>
      <c r="BV4" s="94"/>
      <c r="BW4" s="94"/>
      <c r="BX4" s="94"/>
      <c r="CB4" s="11"/>
    </row>
    <row r="5" spans="1:80" ht="4.95" customHeight="1" x14ac:dyDescent="0.3">
      <c r="E5" s="5"/>
      <c r="F5" s="5"/>
      <c r="G5" s="5"/>
      <c r="H5" s="5"/>
      <c r="I5" s="5"/>
      <c r="J5" s="5"/>
      <c r="K5" s="5"/>
      <c r="L5" s="5"/>
      <c r="M5" s="5"/>
      <c r="N5" s="5"/>
      <c r="O5" s="5"/>
      <c r="P5" s="5"/>
      <c r="Q5" s="5"/>
      <c r="R5" s="5"/>
      <c r="S5" s="5"/>
      <c r="T5" s="5"/>
      <c r="U5" s="5"/>
      <c r="V5" s="5"/>
      <c r="W5" s="5"/>
      <c r="X5" s="5"/>
      <c r="Y5" s="5"/>
      <c r="Z5" s="5"/>
      <c r="AA5" s="5"/>
      <c r="AB5" s="9"/>
      <c r="AC5" s="9"/>
      <c r="AD5" s="9"/>
      <c r="AE5" s="9"/>
      <c r="AF5" s="9"/>
      <c r="AG5" s="9"/>
      <c r="AH5" s="9"/>
      <c r="AI5" s="9"/>
      <c r="AJ5" s="9"/>
      <c r="AN5" s="27"/>
    </row>
    <row r="6" spans="1:80" ht="15" customHeight="1" x14ac:dyDescent="0.3">
      <c r="A6" s="12"/>
      <c r="B6" s="13" t="s">
        <v>56</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5"/>
      <c r="AN6" s="27"/>
      <c r="AP6" s="95" t="s">
        <v>26</v>
      </c>
      <c r="AQ6" s="95"/>
      <c r="AR6" s="95"/>
      <c r="AS6" s="95"/>
      <c r="AT6" s="95"/>
      <c r="AU6" s="95"/>
      <c r="AV6" s="95"/>
      <c r="AW6" s="95"/>
      <c r="AX6" s="95"/>
      <c r="AY6" s="95"/>
      <c r="AZ6" s="95"/>
      <c r="BA6" s="95"/>
      <c r="BB6" s="95"/>
      <c r="BC6" s="95"/>
      <c r="BD6" s="95"/>
      <c r="BE6" s="95"/>
      <c r="BF6" s="38"/>
      <c r="BG6" s="38"/>
      <c r="BH6" s="38"/>
      <c r="BI6" s="38"/>
      <c r="BJ6" s="38"/>
      <c r="BK6" s="38"/>
      <c r="BL6" s="38"/>
      <c r="BM6" s="38"/>
      <c r="BN6" s="38"/>
      <c r="BO6" s="38"/>
      <c r="BP6" s="38"/>
      <c r="BQ6" s="38"/>
      <c r="BR6" s="38"/>
      <c r="BS6" s="38"/>
      <c r="BT6" s="38"/>
      <c r="BU6" s="38"/>
      <c r="BV6" s="38"/>
      <c r="BW6" s="38"/>
      <c r="BX6" s="38"/>
      <c r="BY6" s="38"/>
      <c r="BZ6" s="38"/>
      <c r="CA6" s="38"/>
    </row>
    <row r="7" spans="1:80" ht="15" customHeight="1" x14ac:dyDescent="0.3">
      <c r="A7" s="16"/>
      <c r="B7" s="17" t="s">
        <v>21</v>
      </c>
      <c r="C7" s="17"/>
      <c r="D7" s="17"/>
      <c r="E7" s="96"/>
      <c r="F7" s="96"/>
      <c r="G7" s="96"/>
      <c r="H7" s="96"/>
      <c r="I7" s="96"/>
      <c r="J7" s="96"/>
      <c r="K7" s="96"/>
      <c r="L7" s="96"/>
      <c r="M7" s="96"/>
      <c r="N7" s="96"/>
      <c r="O7" s="96"/>
      <c r="P7" s="96"/>
      <c r="Q7" s="96"/>
      <c r="R7" s="96"/>
      <c r="S7" s="96"/>
      <c r="T7" s="96"/>
      <c r="U7" s="96"/>
      <c r="V7" s="96"/>
      <c r="W7" s="96"/>
      <c r="X7" s="96"/>
      <c r="Y7" s="17"/>
      <c r="Z7" s="17"/>
      <c r="AA7" s="17"/>
      <c r="AB7" s="17"/>
      <c r="AC7" s="17"/>
      <c r="AD7" s="18" t="s">
        <v>8</v>
      </c>
      <c r="AE7" s="97"/>
      <c r="AF7" s="97"/>
      <c r="AG7" s="97"/>
      <c r="AH7" s="97"/>
      <c r="AI7" s="97"/>
      <c r="AJ7" s="97"/>
      <c r="AK7" s="19"/>
      <c r="AN7" s="27"/>
      <c r="AP7" s="95"/>
      <c r="AQ7" s="95"/>
      <c r="AR7" s="95"/>
      <c r="AS7" s="95"/>
      <c r="AT7" s="95"/>
      <c r="AU7" s="95"/>
      <c r="AV7" s="95"/>
      <c r="AW7" s="95"/>
      <c r="AX7" s="95"/>
      <c r="AY7" s="95"/>
      <c r="AZ7" s="95"/>
      <c r="BA7" s="95"/>
      <c r="BB7" s="95"/>
      <c r="BC7" s="95"/>
      <c r="BD7" s="95"/>
      <c r="BE7" s="95"/>
    </row>
    <row r="8" spans="1:80" ht="4.95" customHeight="1" x14ac:dyDescent="0.3">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8"/>
      <c r="AG8" s="26"/>
      <c r="AH8" s="26"/>
      <c r="AI8" s="26"/>
      <c r="AJ8" s="26"/>
      <c r="AK8" s="19"/>
      <c r="AN8" s="27"/>
    </row>
    <row r="9" spans="1:80" ht="15" customHeight="1" x14ac:dyDescent="0.3">
      <c r="A9" s="16"/>
      <c r="B9" s="17" t="s">
        <v>9</v>
      </c>
      <c r="C9" s="17"/>
      <c r="D9" s="17"/>
      <c r="E9" s="17"/>
      <c r="F9" s="17"/>
      <c r="G9" s="54"/>
      <c r="H9" s="17" t="s">
        <v>61</v>
      </c>
      <c r="I9" s="17"/>
      <c r="J9" s="17"/>
      <c r="K9" s="17"/>
      <c r="L9" s="17"/>
      <c r="M9" s="54"/>
      <c r="N9" s="17" t="s">
        <v>62</v>
      </c>
      <c r="O9" s="17"/>
      <c r="P9" s="17"/>
      <c r="Q9" s="17"/>
      <c r="R9" s="17"/>
      <c r="S9" s="17"/>
      <c r="T9" s="17"/>
      <c r="U9" s="17"/>
      <c r="V9" s="54"/>
      <c r="W9" s="17" t="s">
        <v>63</v>
      </c>
      <c r="X9" s="17"/>
      <c r="Y9" s="17"/>
      <c r="Z9" s="17"/>
      <c r="AA9" s="17"/>
      <c r="AB9" s="54"/>
      <c r="AC9" s="17" t="s">
        <v>64</v>
      </c>
      <c r="AD9" s="17"/>
      <c r="AE9" s="17"/>
      <c r="AF9" s="17"/>
      <c r="AG9" s="17"/>
      <c r="AH9" s="17"/>
      <c r="AI9" s="17"/>
      <c r="AJ9" s="17"/>
      <c r="AK9" s="19"/>
      <c r="AN9" s="27"/>
      <c r="AP9" s="10" t="s">
        <v>154</v>
      </c>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row>
    <row r="10" spans="1:80" ht="4.95" customHeight="1" x14ac:dyDescent="0.3">
      <c r="A10" s="1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9"/>
      <c r="AN10" s="27"/>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row>
    <row r="11" spans="1:80" ht="15" customHeight="1" x14ac:dyDescent="0.3">
      <c r="A11" s="16"/>
      <c r="B11" s="17" t="s">
        <v>10</v>
      </c>
      <c r="C11" s="17"/>
      <c r="D11" s="17"/>
      <c r="E11" s="17"/>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9"/>
      <c r="AN11" s="27"/>
      <c r="AP11" s="29">
        <v>1</v>
      </c>
      <c r="AQ11" s="10" t="s">
        <v>363</v>
      </c>
      <c r="AR11" s="10"/>
      <c r="AS11" s="10"/>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Z11" s="64"/>
      <c r="CA11" s="64"/>
    </row>
    <row r="12" spans="1:80" ht="4.95" customHeight="1" x14ac:dyDescent="0.3">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2"/>
      <c r="AN12" s="27"/>
      <c r="AP12" s="29"/>
      <c r="AQ12" s="10"/>
      <c r="AR12" s="10"/>
      <c r="AS12" s="10"/>
    </row>
    <row r="13" spans="1:80" ht="15" customHeight="1" x14ac:dyDescent="0.3">
      <c r="AN13" s="27"/>
      <c r="AP13" s="29"/>
      <c r="AQ13" s="64" t="s">
        <v>51</v>
      </c>
      <c r="AR13" s="4" t="s">
        <v>364</v>
      </c>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W13" s="58"/>
      <c r="BX13" s="58"/>
      <c r="BY13" s="58"/>
      <c r="BZ13" s="64"/>
      <c r="CA13" s="64"/>
    </row>
    <row r="14" spans="1:80" ht="15" customHeight="1" x14ac:dyDescent="0.3">
      <c r="B14" s="1" t="s">
        <v>85</v>
      </c>
      <c r="C14" s="1"/>
      <c r="D14" s="1"/>
      <c r="AD14" s="2" t="str">
        <f>IF(Tables!C25=0,"",Tables!C25&amp;": ")</f>
        <v xml:space="preserve">ENG No.: </v>
      </c>
      <c r="AE14" s="99"/>
      <c r="AF14" s="99"/>
      <c r="AG14" s="99"/>
      <c r="AH14" s="99"/>
      <c r="AI14" s="99"/>
      <c r="AJ14" s="99"/>
      <c r="AL14" s="71">
        <f>LEN(AD14)</f>
        <v>9</v>
      </c>
      <c r="AN14" s="27"/>
      <c r="AQ14" s="64" t="s">
        <v>51</v>
      </c>
      <c r="AR14" s="58" t="s">
        <v>171</v>
      </c>
      <c r="AS14" s="64"/>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W14" s="58"/>
      <c r="BX14" s="58"/>
      <c r="BY14" s="58"/>
      <c r="BZ14" s="58"/>
      <c r="CA14" s="58"/>
    </row>
    <row r="15" spans="1:80" ht="15" customHeight="1" x14ac:dyDescent="0.3">
      <c r="D15" s="2" t="s">
        <v>67</v>
      </c>
      <c r="E15" s="98"/>
      <c r="F15" s="98"/>
      <c r="G15" s="98"/>
      <c r="H15" s="98"/>
      <c r="I15" s="98"/>
      <c r="J15" s="98"/>
      <c r="K15" s="98"/>
      <c r="L15" s="98"/>
      <c r="M15" s="98"/>
      <c r="N15" s="98"/>
      <c r="O15" s="98"/>
      <c r="P15" s="98"/>
      <c r="Q15" s="98"/>
      <c r="R15" s="98"/>
      <c r="S15" s="98"/>
      <c r="T15" s="98"/>
      <c r="U15" s="98"/>
      <c r="V15" s="98"/>
      <c r="W15" s="98"/>
      <c r="X15" s="98"/>
      <c r="Y15" s="98"/>
      <c r="AD15" s="2" t="s">
        <v>86</v>
      </c>
      <c r="AE15" s="149"/>
      <c r="AF15" s="149"/>
      <c r="AG15" s="149"/>
      <c r="AH15" s="149"/>
      <c r="AI15" s="149"/>
      <c r="AJ15" s="149"/>
      <c r="AN15" s="27"/>
      <c r="AQ15" s="64" t="s">
        <v>51</v>
      </c>
      <c r="AR15" s="58" t="s">
        <v>170</v>
      </c>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W15" s="58"/>
      <c r="BX15" s="58"/>
      <c r="BY15" s="58"/>
      <c r="BZ15" s="58"/>
      <c r="CA15" s="58"/>
    </row>
    <row r="16" spans="1:80" ht="15" customHeight="1" x14ac:dyDescent="0.3">
      <c r="D16" s="2" t="s">
        <v>68</v>
      </c>
      <c r="E16" s="103"/>
      <c r="F16" s="103"/>
      <c r="G16" s="103"/>
      <c r="H16" s="103"/>
      <c r="I16" s="103"/>
      <c r="J16" s="103"/>
      <c r="K16" s="103"/>
      <c r="L16" s="103"/>
      <c r="M16" s="103"/>
      <c r="N16" s="103"/>
      <c r="O16" s="103"/>
      <c r="P16" s="103"/>
      <c r="Q16" s="103"/>
      <c r="R16" s="103"/>
      <c r="S16" s="103"/>
      <c r="T16" s="103"/>
      <c r="U16" s="103"/>
      <c r="V16" s="103"/>
      <c r="W16" s="103"/>
      <c r="X16" s="103"/>
      <c r="Y16" s="103"/>
      <c r="AB16" s="2"/>
      <c r="AD16" s="2" t="s">
        <v>87</v>
      </c>
      <c r="AE16" s="142"/>
      <c r="AF16" s="142"/>
      <c r="AG16" s="142"/>
      <c r="AH16" s="142"/>
      <c r="AI16" s="142"/>
      <c r="AJ16" s="142"/>
      <c r="AN16" s="27"/>
      <c r="AP16" s="29">
        <f>AP11+1</f>
        <v>2</v>
      </c>
      <c r="AQ16" s="58" t="s">
        <v>365</v>
      </c>
      <c r="AR16" s="58"/>
      <c r="AS16" s="58"/>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W16" s="58"/>
      <c r="BX16" s="58"/>
      <c r="BY16" s="58"/>
      <c r="BZ16" s="64"/>
      <c r="CA16" s="64"/>
    </row>
    <row r="17" spans="2:80" ht="15" customHeight="1" x14ac:dyDescent="0.3">
      <c r="C17" s="25"/>
      <c r="D17" s="2" t="s">
        <v>175</v>
      </c>
      <c r="E17" s="103"/>
      <c r="F17" s="103"/>
      <c r="G17" s="103"/>
      <c r="H17" s="103"/>
      <c r="I17" s="103"/>
      <c r="J17" s="103"/>
      <c r="K17" s="41"/>
      <c r="L17" s="41"/>
      <c r="M17" s="77" t="s">
        <v>71</v>
      </c>
      <c r="N17" s="103"/>
      <c r="O17" s="103"/>
      <c r="P17" s="103"/>
      <c r="Q17" s="103"/>
      <c r="R17" s="41"/>
      <c r="S17" s="41"/>
      <c r="T17" s="41"/>
      <c r="U17" s="77" t="s">
        <v>72</v>
      </c>
      <c r="V17" s="104"/>
      <c r="W17" s="104"/>
      <c r="X17" s="104"/>
      <c r="Y17" s="104"/>
      <c r="Z17" s="25"/>
      <c r="AA17" s="25"/>
      <c r="AC17" s="25"/>
      <c r="AD17" s="2" t="s">
        <v>88</v>
      </c>
      <c r="AE17" s="143"/>
      <c r="AF17" s="143"/>
      <c r="AG17" s="143"/>
      <c r="AH17" s="143"/>
      <c r="AI17" s="143"/>
      <c r="AJ17" s="143"/>
      <c r="AN17" s="27"/>
      <c r="AP17" s="29">
        <f>AP16+1</f>
        <v>3</v>
      </c>
      <c r="AQ17" s="58" t="s">
        <v>46</v>
      </c>
      <c r="AR17" s="58"/>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W17" s="58"/>
      <c r="BX17" s="58"/>
      <c r="BY17" s="58"/>
      <c r="BZ17" s="64"/>
      <c r="CA17" s="64"/>
    </row>
    <row r="18" spans="2:80" ht="15" customHeight="1" x14ac:dyDescent="0.3">
      <c r="C18" s="25"/>
      <c r="D18" s="2" t="s">
        <v>90</v>
      </c>
      <c r="E18" s="103"/>
      <c r="F18" s="103"/>
      <c r="G18" s="103"/>
      <c r="H18" s="103"/>
      <c r="I18" s="103"/>
      <c r="J18" s="103"/>
      <c r="K18" s="98"/>
      <c r="L18" s="98"/>
      <c r="M18" s="98"/>
      <c r="N18" s="103"/>
      <c r="O18" s="103"/>
      <c r="P18" s="103"/>
      <c r="Q18" s="103"/>
      <c r="R18" s="98"/>
      <c r="S18" s="98"/>
      <c r="T18" s="98"/>
      <c r="U18" s="98"/>
      <c r="V18" s="103"/>
      <c r="W18" s="103"/>
      <c r="X18" s="103"/>
      <c r="Y18" s="103"/>
      <c r="Z18" s="25"/>
      <c r="AA18" s="25"/>
      <c r="AC18" s="25"/>
      <c r="AD18" s="2" t="s">
        <v>89</v>
      </c>
      <c r="AE18" s="144"/>
      <c r="AF18" s="144"/>
      <c r="AG18" s="144"/>
      <c r="AH18" s="144"/>
      <c r="AI18" s="144"/>
      <c r="AJ18" s="144"/>
      <c r="AN18" s="27"/>
      <c r="AP18" s="29"/>
      <c r="AQ18" s="64" t="s">
        <v>51</v>
      </c>
      <c r="AR18" s="58" t="s">
        <v>366</v>
      </c>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58"/>
    </row>
    <row r="19" spans="2:80" ht="15" customHeight="1" x14ac:dyDescent="0.3">
      <c r="C19" s="25"/>
      <c r="D19" s="2" t="s">
        <v>69</v>
      </c>
      <c r="E19" s="106"/>
      <c r="F19" s="103"/>
      <c r="G19" s="103"/>
      <c r="H19" s="103"/>
      <c r="I19" s="103"/>
      <c r="J19" s="103"/>
      <c r="K19" s="103"/>
      <c r="L19" s="103"/>
      <c r="M19" s="103"/>
      <c r="N19" s="103"/>
      <c r="O19" s="103"/>
      <c r="P19" s="103"/>
      <c r="Q19" s="103"/>
      <c r="R19" s="103"/>
      <c r="S19" s="103"/>
      <c r="T19" s="103"/>
      <c r="U19" s="103"/>
      <c r="V19" s="103"/>
      <c r="W19" s="103"/>
      <c r="X19" s="103"/>
      <c r="Y19" s="103"/>
      <c r="Z19" s="25"/>
      <c r="AA19" s="25"/>
      <c r="AC19" s="25"/>
      <c r="AD19" s="2" t="s">
        <v>73</v>
      </c>
      <c r="AE19" s="146"/>
      <c r="AF19" s="146"/>
      <c r="AG19" s="146"/>
      <c r="AH19" s="146"/>
      <c r="AI19" s="146"/>
      <c r="AJ19" s="146"/>
      <c r="AN19" s="27"/>
      <c r="AP19" s="29"/>
      <c r="AQ19" s="64" t="s">
        <v>51</v>
      </c>
      <c r="AR19" s="58" t="s">
        <v>91</v>
      </c>
      <c r="AS19" s="64"/>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2:80" ht="4.95" customHeight="1" x14ac:dyDescent="0.3">
      <c r="AN20" s="27"/>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2:80" ht="15" customHeight="1" x14ac:dyDescent="0.3">
      <c r="B21" s="4" t="s">
        <v>58</v>
      </c>
      <c r="C21" s="2"/>
      <c r="D21" s="2"/>
      <c r="G21" s="42"/>
      <c r="H21" s="4" t="s">
        <v>83</v>
      </c>
      <c r="M21" s="42"/>
      <c r="N21" s="4" t="s">
        <v>84</v>
      </c>
      <c r="AN21" s="27"/>
      <c r="AP21" s="29">
        <f>AP17+1</f>
        <v>4</v>
      </c>
      <c r="AQ21" s="65" t="str">
        <f>"Form 4E - Hydrodynamic Separator Annual Inspection Form shall be submitted to the "&amp;Tables!$C$23&amp;" on an annual basis "</f>
        <v xml:space="preserve">Form 4E - Hydrodynamic Separator Annual Inspection Form shall be submitted to the City on an annual basis </v>
      </c>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2:80" ht="4.95" customHeight="1" x14ac:dyDescent="0.3">
      <c r="AN22" s="27"/>
      <c r="AP22" s="29"/>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2:80" ht="15" customHeight="1" x14ac:dyDescent="0.3">
      <c r="B23" s="1" t="s">
        <v>92</v>
      </c>
      <c r="C23" s="2"/>
      <c r="D23" s="2"/>
      <c r="AN23" s="27"/>
      <c r="AQ23" s="65" t="str">
        <f>"by "&amp;Tables!C27&amp;" of each year."</f>
        <v>by 30 Septbember of each year.</v>
      </c>
      <c r="AR23" s="65"/>
      <c r="AS23" s="65"/>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row>
    <row r="24" spans="2:80" ht="15" customHeight="1" x14ac:dyDescent="0.3">
      <c r="AN24" s="27"/>
      <c r="AP24" s="29">
        <f>AP21+1</f>
        <v>5</v>
      </c>
      <c r="AQ24" s="58" t="s">
        <v>367</v>
      </c>
      <c r="AR24" s="58"/>
      <c r="AS24" s="65"/>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row>
    <row r="25" spans="2:80" ht="15" customHeight="1" x14ac:dyDescent="0.3">
      <c r="B25" s="74">
        <v>1</v>
      </c>
      <c r="C25" s="69" t="s">
        <v>368</v>
      </c>
      <c r="O25" s="6" t="s">
        <v>94</v>
      </c>
      <c r="Q25" s="6" t="s">
        <v>75</v>
      </c>
      <c r="U25" s="74">
        <v>2</v>
      </c>
      <c r="V25" s="69" t="s">
        <v>310</v>
      </c>
      <c r="AG25" s="6" t="s">
        <v>94</v>
      </c>
      <c r="AH25" s="6"/>
      <c r="AI25" s="6" t="s">
        <v>75</v>
      </c>
      <c r="AN25" s="27"/>
      <c r="AQ25" s="58" t="s">
        <v>369</v>
      </c>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row>
    <row r="26" spans="2:80" ht="4.95" customHeight="1" x14ac:dyDescent="0.3">
      <c r="B26" s="29"/>
      <c r="U26" s="29"/>
      <c r="AN26" s="27"/>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row>
    <row r="27" spans="2:80" ht="15" customHeight="1" x14ac:dyDescent="0.3">
      <c r="B27" s="29"/>
      <c r="C27" s="6"/>
      <c r="N27" s="2" t="s">
        <v>370</v>
      </c>
      <c r="O27" s="42"/>
      <c r="Q27" s="42"/>
      <c r="U27" s="29"/>
      <c r="V27" s="6"/>
      <c r="AB27" s="2" t="s">
        <v>371</v>
      </c>
      <c r="AC27" s="98"/>
      <c r="AD27" s="98"/>
      <c r="AE27" s="98"/>
      <c r="AF27" s="98"/>
      <c r="AG27" s="98"/>
      <c r="AH27" s="98"/>
      <c r="AI27" s="98"/>
      <c r="AL27" s="71">
        <f>IF(AND(ISBLANK(O27),ISBLANK(Q27)),1,2)</f>
        <v>1</v>
      </c>
      <c r="AN27" s="27"/>
      <c r="AP27" s="29"/>
      <c r="AQ27" s="58" t="s">
        <v>372</v>
      </c>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row>
    <row r="28" spans="2:80" ht="4.95" customHeight="1" x14ac:dyDescent="0.3">
      <c r="B28" s="29"/>
      <c r="C28" s="6"/>
      <c r="N28" s="2"/>
      <c r="U28" s="29"/>
      <c r="V28" s="6"/>
      <c r="AN28" s="27"/>
      <c r="AP28" s="29"/>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row>
    <row r="29" spans="2:80" ht="15" customHeight="1" x14ac:dyDescent="0.3">
      <c r="B29" s="29"/>
      <c r="C29" s="6"/>
      <c r="N29" s="2" t="s">
        <v>373</v>
      </c>
      <c r="O29" s="42"/>
      <c r="Q29" s="42"/>
      <c r="U29" s="29"/>
      <c r="V29" s="6"/>
      <c r="AF29" s="2" t="s">
        <v>370</v>
      </c>
      <c r="AG29" s="42"/>
      <c r="AI29" s="42"/>
      <c r="AL29" s="71">
        <f>IF(AND(ISBLANK(O29),ISBLANK(Q29)),1,2)</f>
        <v>1</v>
      </c>
      <c r="AM29" s="71">
        <f>IF(AND(ISBLANK(AG29),ISBLANK(AI29)),1,2)</f>
        <v>1</v>
      </c>
      <c r="AN29" s="27"/>
      <c r="AP29" s="29">
        <f>AP24+1</f>
        <v>6</v>
      </c>
      <c r="AQ29" s="58" t="s">
        <v>160</v>
      </c>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row>
    <row r="30" spans="2:80" ht="4.95" customHeight="1" x14ac:dyDescent="0.3">
      <c r="B30" s="29"/>
      <c r="N30" s="2"/>
      <c r="V30" s="6"/>
      <c r="AF30" s="2"/>
      <c r="AN30" s="27"/>
      <c r="AP30" s="29"/>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row>
    <row r="31" spans="2:80" ht="15" customHeight="1" x14ac:dyDescent="0.3">
      <c r="B31" s="29"/>
      <c r="C31" s="6"/>
      <c r="N31" s="2" t="s">
        <v>374</v>
      </c>
      <c r="O31" s="42"/>
      <c r="Q31" s="42"/>
      <c r="U31" s="29"/>
      <c r="AF31" s="2" t="s">
        <v>373</v>
      </c>
      <c r="AG31" s="42"/>
      <c r="AI31" s="42"/>
      <c r="AL31" s="71">
        <f>IF(AND(ISBLANK(O31),ISBLANK(Q31)),1,2)</f>
        <v>1</v>
      </c>
      <c r="AM31" s="71">
        <f>IF(AND(ISBLANK(AG31),ISBLANK(AI31)),1,2)</f>
        <v>1</v>
      </c>
      <c r="AN31" s="27"/>
      <c r="AP31" s="29"/>
      <c r="AQ31" s="64" t="s">
        <v>51</v>
      </c>
      <c r="AR31" s="58" t="s">
        <v>161</v>
      </c>
      <c r="AS31" s="58"/>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2:80" ht="4.95" customHeight="1" x14ac:dyDescent="0.3">
      <c r="B32" s="29"/>
      <c r="C32" s="6"/>
      <c r="N32" s="2"/>
      <c r="V32" s="6"/>
      <c r="AF32" s="2"/>
      <c r="AN32" s="27"/>
      <c r="AP32" s="29"/>
      <c r="AQ32" s="29"/>
      <c r="AS32" s="58"/>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2:80" ht="15" customHeight="1" x14ac:dyDescent="0.3">
      <c r="B33" s="29"/>
      <c r="C33" s="6"/>
      <c r="N33" s="2" t="s">
        <v>375</v>
      </c>
      <c r="O33" s="42"/>
      <c r="Q33" s="42"/>
      <c r="V33" s="6"/>
      <c r="AF33" s="2" t="s">
        <v>293</v>
      </c>
      <c r="AG33" s="42"/>
      <c r="AI33" s="42"/>
      <c r="AL33" s="71">
        <f>IF(AND(ISBLANK(O33),ISBLANK(Q33)),1,2)</f>
        <v>1</v>
      </c>
      <c r="AM33" s="71">
        <f>IF(AND(ISBLANK(AG33),ISBLANK(AI33)),1,2)</f>
        <v>1</v>
      </c>
      <c r="AN33" s="27"/>
      <c r="AP33" s="29"/>
      <c r="AQ33" s="64" t="s">
        <v>51</v>
      </c>
      <c r="AR33" s="4" t="s">
        <v>162</v>
      </c>
      <c r="AS33" s="29"/>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2:80" ht="4.95" customHeight="1" x14ac:dyDescent="0.3">
      <c r="B34" s="29"/>
      <c r="N34" s="2"/>
      <c r="U34" s="29"/>
      <c r="V34" s="6"/>
      <c r="AF34" s="2"/>
      <c r="AN34" s="27"/>
      <c r="AS34" s="29"/>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2:80" ht="15" customHeight="1" x14ac:dyDescent="0.3">
      <c r="B35" s="29"/>
      <c r="C35" s="29"/>
      <c r="E35" s="29"/>
      <c r="F35" s="29"/>
      <c r="G35" s="29"/>
      <c r="H35" s="29"/>
      <c r="I35" s="29"/>
      <c r="J35" s="29"/>
      <c r="K35" s="29"/>
      <c r="L35" s="29"/>
      <c r="M35" s="29"/>
      <c r="N35" s="89" t="s">
        <v>293</v>
      </c>
      <c r="O35" s="42"/>
      <c r="Q35" s="42"/>
      <c r="R35" s="29"/>
      <c r="U35" s="29"/>
      <c r="V35" s="6"/>
      <c r="W35" s="25" t="s">
        <v>376</v>
      </c>
      <c r="AB35" s="98"/>
      <c r="AC35" s="98"/>
      <c r="AD35" s="98"/>
      <c r="AE35" s="98"/>
      <c r="AF35" s="98"/>
      <c r="AG35" s="98"/>
      <c r="AH35" s="98"/>
      <c r="AI35" s="98"/>
      <c r="AL35" s="71">
        <f>IF(AND(ISBLANK(O35),ISBLANK(Q35)),1,2)</f>
        <v>1</v>
      </c>
      <c r="AN35" s="27"/>
      <c r="AQ35" s="64" t="s">
        <v>51</v>
      </c>
      <c r="AR35" s="4" t="s">
        <v>163</v>
      </c>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2:80" ht="15" customHeight="1" x14ac:dyDescent="0.3">
      <c r="E36" s="25" t="s">
        <v>376</v>
      </c>
      <c r="J36" s="98"/>
      <c r="K36" s="98"/>
      <c r="L36" s="98"/>
      <c r="M36" s="98"/>
      <c r="N36" s="98"/>
      <c r="O36" s="98"/>
      <c r="P36" s="98"/>
      <c r="Q36" s="98"/>
      <c r="S36" s="29"/>
      <c r="U36" s="29"/>
      <c r="V36" s="6"/>
      <c r="W36" s="98"/>
      <c r="X36" s="98"/>
      <c r="Y36" s="98"/>
      <c r="Z36" s="98"/>
      <c r="AA36" s="98"/>
      <c r="AB36" s="98"/>
      <c r="AC36" s="98"/>
      <c r="AD36" s="98"/>
      <c r="AE36" s="98"/>
      <c r="AF36" s="98"/>
      <c r="AG36" s="98"/>
      <c r="AH36" s="98"/>
      <c r="AI36" s="98"/>
      <c r="AL36" s="71">
        <f>IF(ISBLANK(O35),1,2)</f>
        <v>1</v>
      </c>
      <c r="AM36" s="71">
        <f>IF(ISBLANK(AG33),1,2)</f>
        <v>1</v>
      </c>
      <c r="AN36" s="27"/>
      <c r="AQ36" s="64" t="s">
        <v>51</v>
      </c>
      <c r="AR36" s="4" t="s">
        <v>164</v>
      </c>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2:80" ht="4.95" customHeight="1" x14ac:dyDescent="0.3">
      <c r="S37" s="29"/>
      <c r="U37" s="29"/>
      <c r="V37" s="6"/>
      <c r="AN37" s="27"/>
      <c r="AP37" s="29"/>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2:80" ht="15" customHeight="1" x14ac:dyDescent="0.3">
      <c r="E38" s="98"/>
      <c r="F38" s="98"/>
      <c r="G38" s="98"/>
      <c r="H38" s="98"/>
      <c r="I38" s="98"/>
      <c r="J38" s="98"/>
      <c r="K38" s="98"/>
      <c r="L38" s="98"/>
      <c r="M38" s="98"/>
      <c r="N38" s="98"/>
      <c r="O38" s="98"/>
      <c r="P38" s="98"/>
      <c r="Q38" s="98"/>
      <c r="S38" s="29"/>
      <c r="U38" s="29"/>
      <c r="V38" s="6"/>
      <c r="AF38" s="2" t="s">
        <v>300</v>
      </c>
      <c r="AG38" s="42"/>
      <c r="AI38" s="42"/>
      <c r="AL38" s="71">
        <f>IF(ISBLANK(AG38),1,2)</f>
        <v>1</v>
      </c>
      <c r="AM38" s="71">
        <f>IF(AND(ISBLANK(AG38),ISBLANK(AI38)),1,2)</f>
        <v>1</v>
      </c>
      <c r="AN38" s="27"/>
      <c r="AP38" s="29"/>
      <c r="AQ38" s="64" t="s">
        <v>51</v>
      </c>
      <c r="AR38" s="4" t="s">
        <v>165</v>
      </c>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2:80" ht="15" customHeight="1" x14ac:dyDescent="0.3">
      <c r="B39" s="29"/>
      <c r="F39" s="2" t="s">
        <v>387</v>
      </c>
      <c r="G39" s="55"/>
      <c r="H39" s="55"/>
      <c r="I39" s="55"/>
      <c r="J39" s="55"/>
      <c r="K39" s="55"/>
      <c r="L39" s="55"/>
      <c r="M39" s="55"/>
      <c r="N39" s="55"/>
      <c r="O39" s="55"/>
      <c r="P39" s="55"/>
      <c r="Q39" s="55"/>
      <c r="S39" s="29"/>
      <c r="U39" s="29"/>
      <c r="V39" s="6"/>
      <c r="W39" s="4" t="s">
        <v>196</v>
      </c>
      <c r="AN39" s="27"/>
      <c r="AP39" s="29"/>
      <c r="AQ39" s="64"/>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2:80" ht="15" customHeight="1" x14ac:dyDescent="0.3">
      <c r="B40" s="29"/>
      <c r="F40" s="2" t="s">
        <v>388</v>
      </c>
      <c r="G40" s="91"/>
      <c r="H40" s="91"/>
      <c r="I40" s="91"/>
      <c r="J40" s="91"/>
      <c r="N40" s="2" t="s">
        <v>389</v>
      </c>
      <c r="O40" s="55"/>
      <c r="P40" s="55"/>
      <c r="Q40" s="55"/>
      <c r="R40" s="29" t="s">
        <v>20</v>
      </c>
      <c r="S40" s="29"/>
      <c r="U40" s="29"/>
      <c r="V40" s="6"/>
      <c r="W40" s="98"/>
      <c r="X40" s="98"/>
      <c r="Y40" s="98"/>
      <c r="Z40" s="98"/>
      <c r="AA40" s="98"/>
      <c r="AB40" s="98"/>
      <c r="AC40" s="98"/>
      <c r="AD40" s="98"/>
      <c r="AE40" s="98"/>
      <c r="AF40" s="98"/>
      <c r="AG40" s="98"/>
      <c r="AH40" s="98"/>
      <c r="AI40" s="98"/>
      <c r="AN40" s="27"/>
      <c r="AP40" s="29"/>
      <c r="AQ40" s="64"/>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2:80" ht="15" customHeight="1" x14ac:dyDescent="0.3">
      <c r="B41" s="29"/>
      <c r="N41" s="2" t="s">
        <v>390</v>
      </c>
      <c r="O41" s="91"/>
      <c r="P41" s="91"/>
      <c r="Q41" s="91"/>
      <c r="R41" s="25" t="s">
        <v>391</v>
      </c>
      <c r="S41" s="29"/>
      <c r="U41" s="29"/>
      <c r="V41" s="6"/>
      <c r="AN41" s="27"/>
      <c r="AP41" s="29"/>
      <c r="AQ41" s="64"/>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2:80" ht="15" customHeight="1" x14ac:dyDescent="0.3">
      <c r="B42" s="29"/>
      <c r="E42" s="29"/>
      <c r="F42" s="29"/>
      <c r="G42" s="29"/>
      <c r="H42" s="29"/>
      <c r="I42" s="29"/>
      <c r="J42" s="29"/>
      <c r="K42" s="29"/>
      <c r="L42" s="29"/>
      <c r="N42" s="89" t="s">
        <v>377</v>
      </c>
      <c r="O42" s="102"/>
      <c r="P42" s="102"/>
      <c r="Q42" s="102"/>
      <c r="R42" s="29" t="s">
        <v>20</v>
      </c>
      <c r="S42" s="29"/>
      <c r="U42" s="29"/>
      <c r="V42" s="6"/>
      <c r="AN42" s="27"/>
      <c r="AP42" s="29"/>
      <c r="AQ42" s="64" t="s">
        <v>51</v>
      </c>
      <c r="AR42" s="4" t="s">
        <v>166</v>
      </c>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2:80" ht="15" customHeight="1" x14ac:dyDescent="0.3">
      <c r="B43" s="29"/>
      <c r="C43" s="29"/>
      <c r="E43" s="29"/>
      <c r="F43" s="29"/>
      <c r="G43" s="29"/>
      <c r="H43" s="29"/>
      <c r="I43" s="29"/>
      <c r="J43" s="29"/>
      <c r="K43" s="29"/>
      <c r="L43" s="29"/>
      <c r="N43" s="89" t="s">
        <v>378</v>
      </c>
      <c r="O43" s="159"/>
      <c r="P43" s="159"/>
      <c r="Q43" s="159"/>
      <c r="R43" s="29" t="s">
        <v>20</v>
      </c>
      <c r="S43" s="29"/>
      <c r="U43" s="29"/>
      <c r="V43" s="6"/>
      <c r="AN43" s="27"/>
      <c r="AP43" s="29">
        <f>AP29+1</f>
        <v>7</v>
      </c>
      <c r="AQ43" s="10" t="s">
        <v>36</v>
      </c>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2:80" ht="4.95" customHeight="1" x14ac:dyDescent="0.3">
      <c r="B44" s="29"/>
      <c r="C44" s="29"/>
      <c r="D44" s="29"/>
      <c r="E44" s="29"/>
      <c r="F44" s="29"/>
      <c r="G44" s="29"/>
      <c r="H44" s="29"/>
      <c r="I44" s="29"/>
      <c r="J44" s="29"/>
      <c r="K44" s="29"/>
      <c r="L44" s="29"/>
      <c r="M44" s="29"/>
      <c r="N44" s="29"/>
      <c r="O44" s="29"/>
      <c r="P44" s="29"/>
      <c r="Q44" s="29"/>
      <c r="R44" s="29"/>
      <c r="S44" s="29"/>
      <c r="U44" s="29"/>
      <c r="V44" s="6"/>
      <c r="AN44" s="27"/>
      <c r="AP44" s="29"/>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2:80" ht="15" customHeight="1" x14ac:dyDescent="0.3">
      <c r="B45" s="1" t="s">
        <v>101</v>
      </c>
      <c r="AN45" s="27"/>
      <c r="AP45" s="29"/>
      <c r="AQ45" s="6" t="s">
        <v>37</v>
      </c>
      <c r="AR45" s="4" t="s">
        <v>379</v>
      </c>
      <c r="AS45" s="29"/>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82"/>
    </row>
    <row r="46" spans="2:80" ht="4.95" customHeight="1" x14ac:dyDescent="0.3">
      <c r="AN46" s="27"/>
      <c r="AP46" s="29"/>
      <c r="AS46" s="29"/>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82"/>
    </row>
    <row r="47" spans="2:80" ht="15" customHeight="1" x14ac:dyDescent="0.3">
      <c r="C47" s="42"/>
      <c r="D47" s="4" t="s">
        <v>102</v>
      </c>
      <c r="R47" s="42"/>
      <c r="S47" s="4" t="s">
        <v>200</v>
      </c>
      <c r="AL47" s="71">
        <f>IF(AND(ISBLANK(C47),ISBLANK(R47)),1,2)</f>
        <v>1</v>
      </c>
      <c r="AM47" s="71">
        <f>IF(AND(ISBLANK(O27),ISBLANK(O29),ISBLANK(O31),ISBLANK(O33),ISBLANK(O35),ISBLANK(AG29),ISBLANK(AG31),ISBLANK(AG33)),1,2)</f>
        <v>1</v>
      </c>
      <c r="AN47" s="27"/>
      <c r="AP47" s="29"/>
      <c r="AQ47" s="6" t="s">
        <v>38</v>
      </c>
      <c r="AR47" s="10" t="s">
        <v>380</v>
      </c>
      <c r="AS47" s="29"/>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82"/>
    </row>
    <row r="48" spans="2:80" ht="4.95" customHeight="1" x14ac:dyDescent="0.3">
      <c r="AN48" s="27"/>
      <c r="AP48" s="29"/>
      <c r="AS48" s="29"/>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82"/>
    </row>
    <row r="49" spans="2:80" ht="15" customHeight="1" x14ac:dyDescent="0.3">
      <c r="B49" s="1" t="s">
        <v>103</v>
      </c>
      <c r="AN49" s="27"/>
      <c r="AP49" s="29"/>
      <c r="AQ49" s="6"/>
      <c r="AR49" s="10"/>
      <c r="AS49" s="29"/>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82"/>
    </row>
    <row r="50" spans="2:80" ht="15" customHeight="1" x14ac:dyDescent="0.3">
      <c r="B50" s="29">
        <f>B25</f>
        <v>1</v>
      </c>
      <c r="C50" s="4" t="str">
        <f>C25</f>
        <v>Hydrodynamic Separator</v>
      </c>
      <c r="AE50" s="29">
        <f>U31</f>
        <v>0</v>
      </c>
      <c r="AF50" s="4">
        <f>V33</f>
        <v>0</v>
      </c>
      <c r="AN50" s="27"/>
      <c r="AP50" s="29"/>
      <c r="AQ50" s="6"/>
      <c r="AS50" s="29"/>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82"/>
    </row>
    <row r="51" spans="2:80" ht="4.95" customHeight="1" x14ac:dyDescent="0.3">
      <c r="AN51" s="27"/>
      <c r="AS51" s="29"/>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82"/>
    </row>
    <row r="52" spans="2:80" ht="15" customHeight="1" x14ac:dyDescent="0.3">
      <c r="D52" s="80" t="str">
        <f>IF(ISBLANK(O27),"","X")</f>
        <v/>
      </c>
      <c r="E52" s="4" t="s">
        <v>381</v>
      </c>
      <c r="L52" s="102"/>
      <c r="M52" s="102"/>
      <c r="N52" s="102"/>
      <c r="O52" s="102"/>
      <c r="P52" s="4" t="s">
        <v>109</v>
      </c>
      <c r="Y52" s="80" t="str">
        <f>IF(ISBLANK(AG31),"","X")</f>
        <v/>
      </c>
      <c r="Z52" s="4" t="s">
        <v>206</v>
      </c>
      <c r="AL52" s="71">
        <f>IF(D52="X",2,1)</f>
        <v>1</v>
      </c>
      <c r="AN52" s="27"/>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82"/>
    </row>
    <row r="53" spans="2:80" ht="4.95" customHeight="1" x14ac:dyDescent="0.3">
      <c r="AN53" s="27"/>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82"/>
    </row>
    <row r="54" spans="2:80" ht="15" customHeight="1" x14ac:dyDescent="0.3">
      <c r="D54" s="80" t="str">
        <f>IF(ISBLANK(O29),"","X")</f>
        <v/>
      </c>
      <c r="E54" s="4" t="s">
        <v>205</v>
      </c>
      <c r="L54" s="102"/>
      <c r="M54" s="102"/>
      <c r="N54" s="102"/>
      <c r="O54" s="102"/>
      <c r="P54" s="4" t="s">
        <v>110</v>
      </c>
      <c r="Y54" s="80" t="str">
        <f>IF(AND(ISBLANK(O31),ISBLANK(O33),ISBLANK(O35)),"","X")</f>
        <v/>
      </c>
      <c r="Z54" s="4" t="s">
        <v>382</v>
      </c>
      <c r="AL54" s="71">
        <f>IF(D54="X",2,1)</f>
        <v>1</v>
      </c>
      <c r="AN54" s="27"/>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82"/>
    </row>
    <row r="55" spans="2:80" ht="4.95" customHeight="1" x14ac:dyDescent="0.3">
      <c r="D55" s="6"/>
      <c r="AN55" s="27"/>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82"/>
    </row>
    <row r="56" spans="2:80" ht="15" customHeight="1" x14ac:dyDescent="0.3">
      <c r="B56" s="29">
        <f>U25</f>
        <v>2</v>
      </c>
      <c r="C56" s="4" t="str">
        <f>V25</f>
        <v>Outfall</v>
      </c>
      <c r="D56" s="6"/>
      <c r="I56" s="6"/>
      <c r="AN56" s="27"/>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82"/>
    </row>
    <row r="57" spans="2:80" ht="4.95" customHeight="1" x14ac:dyDescent="0.3">
      <c r="D57" s="6"/>
      <c r="I57" s="6"/>
      <c r="AN57" s="27"/>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82"/>
    </row>
    <row r="58" spans="2:80" ht="15" customHeight="1" x14ac:dyDescent="0.3">
      <c r="D58" s="80" t="str">
        <f>IF(ISBLANK(AG29),"","X")</f>
        <v/>
      </c>
      <c r="E58" s="4" t="s">
        <v>381</v>
      </c>
      <c r="L58" s="102"/>
      <c r="M58" s="102"/>
      <c r="N58" s="102"/>
      <c r="O58" s="102"/>
      <c r="P58" s="4" t="s">
        <v>109</v>
      </c>
      <c r="Y58" s="80" t="str">
        <f>IF(ISBLANK(AG33),"","X")</f>
        <v/>
      </c>
      <c r="Z58" s="4" t="s">
        <v>107</v>
      </c>
      <c r="AL58" s="71">
        <f>IF(D58="X",2,1)</f>
        <v>1</v>
      </c>
      <c r="AN58" s="27"/>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82"/>
    </row>
    <row r="59" spans="2:80" ht="4.95" customHeight="1" x14ac:dyDescent="0.3">
      <c r="AN59" s="27"/>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82"/>
    </row>
    <row r="60" spans="2:80" ht="15" customHeight="1" x14ac:dyDescent="0.3">
      <c r="D60" s="80" t="str">
        <f>IF(ISBLANK(AG31),"","X")</f>
        <v/>
      </c>
      <c r="E60" s="4" t="s">
        <v>205</v>
      </c>
      <c r="L60" s="102"/>
      <c r="M60" s="102"/>
      <c r="N60" s="102"/>
      <c r="O60" s="102"/>
      <c r="P60" s="4" t="s">
        <v>110</v>
      </c>
      <c r="AL60" s="71">
        <f>IF(D60="X",2,1)</f>
        <v>1</v>
      </c>
      <c r="AN60" s="27"/>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82"/>
    </row>
    <row r="61" spans="2:80" ht="4.95" customHeight="1" x14ac:dyDescent="0.3">
      <c r="D61" s="6"/>
      <c r="Y61" s="6"/>
      <c r="AN61" s="27"/>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82"/>
    </row>
    <row r="62" spans="2:80" ht="15" customHeight="1" x14ac:dyDescent="0.3">
      <c r="B62" s="111">
        <f>Tables!$C$13</f>
        <v>45566</v>
      </c>
      <c r="C62" s="111"/>
      <c r="D62" s="111"/>
      <c r="E62" s="111"/>
      <c r="F62" s="111"/>
      <c r="G62" s="111"/>
      <c r="H62" s="111"/>
      <c r="R62" s="110" t="s">
        <v>241</v>
      </c>
      <c r="S62" s="110"/>
      <c r="T62" s="110"/>
      <c r="U62" s="110"/>
      <c r="AN62" s="27"/>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82"/>
    </row>
    <row r="63" spans="2:80" ht="15" customHeight="1" x14ac:dyDescent="0.3">
      <c r="B63" s="67"/>
      <c r="C63" s="67"/>
      <c r="D63" s="67"/>
      <c r="E63" s="67"/>
      <c r="F63" s="67"/>
      <c r="G63" s="67"/>
      <c r="H63" s="67"/>
      <c r="R63" s="6"/>
      <c r="S63" s="6"/>
      <c r="T63" s="6"/>
      <c r="U63" s="6"/>
      <c r="AN63" s="27"/>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82"/>
    </row>
    <row r="64" spans="2:80" ht="15" customHeight="1" x14ac:dyDescent="0.3">
      <c r="D64" s="2" t="s">
        <v>67</v>
      </c>
      <c r="E64" s="107">
        <f>$E$15</f>
        <v>0</v>
      </c>
      <c r="F64" s="107"/>
      <c r="G64" s="107"/>
      <c r="H64" s="107"/>
      <c r="I64" s="107"/>
      <c r="J64" s="107"/>
      <c r="K64" s="107"/>
      <c r="L64" s="107"/>
      <c r="M64" s="107"/>
      <c r="N64" s="107"/>
      <c r="O64" s="107"/>
      <c r="P64" s="107"/>
      <c r="Q64" s="107"/>
      <c r="R64" s="107"/>
      <c r="S64" s="107"/>
      <c r="T64" s="107"/>
      <c r="U64" s="107"/>
      <c r="V64" s="107"/>
      <c r="W64" s="107"/>
      <c r="X64" s="107"/>
      <c r="Y64" s="107"/>
      <c r="AD64" s="2" t="s">
        <v>86</v>
      </c>
      <c r="AE64" s="109">
        <f>$AE$15</f>
        <v>0</v>
      </c>
      <c r="AF64" s="138"/>
      <c r="AG64" s="138"/>
      <c r="AH64" s="138"/>
      <c r="AI64" s="138"/>
      <c r="AJ64" s="138"/>
      <c r="AN64" s="27"/>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82"/>
    </row>
    <row r="65" spans="2:80" ht="15" customHeight="1" x14ac:dyDescent="0.3">
      <c r="AD65" s="2" t="s">
        <v>87</v>
      </c>
      <c r="AE65" s="138">
        <f>$AE$16</f>
        <v>0</v>
      </c>
      <c r="AF65" s="138"/>
      <c r="AG65" s="138"/>
      <c r="AH65" s="138"/>
      <c r="AI65" s="138"/>
      <c r="AJ65" s="138"/>
      <c r="AN65" s="27"/>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82"/>
    </row>
    <row r="66" spans="2:80" ht="15" customHeight="1" x14ac:dyDescent="0.3">
      <c r="D66" s="6"/>
      <c r="I66" s="6"/>
      <c r="AN66" s="27"/>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82"/>
    </row>
    <row r="67" spans="2:80" ht="15" customHeight="1" x14ac:dyDescent="0.3">
      <c r="I67" s="75" t="s">
        <v>383</v>
      </c>
      <c r="J67" s="129"/>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1"/>
      <c r="AN67" s="27"/>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82"/>
    </row>
    <row r="68" spans="2:80" ht="15" customHeight="1" x14ac:dyDescent="0.3">
      <c r="I68" s="75" t="s">
        <v>384</v>
      </c>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N68" s="27"/>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82"/>
    </row>
    <row r="69" spans="2:80" ht="15" customHeight="1" x14ac:dyDescent="0.3">
      <c r="J69" s="135"/>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7"/>
      <c r="AN69" s="27"/>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82"/>
    </row>
    <row r="70" spans="2:80" ht="15" customHeight="1" x14ac:dyDescent="0.3">
      <c r="H70" s="31"/>
      <c r="I70" s="75" t="s">
        <v>212</v>
      </c>
      <c r="J70" s="129"/>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1"/>
      <c r="AN70" s="27"/>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82"/>
    </row>
    <row r="71" spans="2:80" ht="15" customHeight="1" x14ac:dyDescent="0.3">
      <c r="G71" s="75"/>
      <c r="H71" s="31"/>
      <c r="I71" s="31"/>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4"/>
      <c r="AN71" s="27"/>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82"/>
    </row>
    <row r="72" spans="2:80" ht="15" customHeight="1" x14ac:dyDescent="0.3">
      <c r="H72" s="31"/>
      <c r="I72" s="31"/>
      <c r="J72" s="135"/>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7"/>
      <c r="AN72" s="27"/>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82"/>
    </row>
    <row r="73" spans="2:80" ht="4.95" customHeight="1" x14ac:dyDescent="0.3">
      <c r="D73" s="6"/>
      <c r="I73" s="6"/>
      <c r="AN73" s="27"/>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82"/>
    </row>
    <row r="74" spans="2:80" ht="15" customHeight="1" x14ac:dyDescent="0.3">
      <c r="B74" s="1" t="s">
        <v>39</v>
      </c>
      <c r="J74" s="4" t="s">
        <v>94</v>
      </c>
      <c r="L74" s="4" t="s">
        <v>75</v>
      </c>
      <c r="U74" s="110" t="s">
        <v>214</v>
      </c>
      <c r="V74" s="110"/>
      <c r="W74" s="110"/>
      <c r="X74" s="110"/>
      <c r="Z74" s="110" t="s">
        <v>213</v>
      </c>
      <c r="AA74" s="110"/>
      <c r="AB74" s="110"/>
      <c r="AC74" s="110"/>
      <c r="AD74" s="110"/>
      <c r="AE74" s="110"/>
      <c r="AF74" s="110"/>
      <c r="AN74" s="27"/>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82"/>
    </row>
    <row r="75" spans="2:80" ht="15" customHeight="1" x14ac:dyDescent="0.3">
      <c r="D75" s="6"/>
      <c r="I75" s="6"/>
      <c r="J75" s="42"/>
      <c r="L75" s="42"/>
      <c r="N75" s="4" t="s">
        <v>368</v>
      </c>
      <c r="V75" s="99"/>
      <c r="W75" s="99"/>
      <c r="Z75" s="101"/>
      <c r="AA75" s="101"/>
      <c r="AB75" s="101"/>
      <c r="AC75" s="101"/>
      <c r="AD75" s="101"/>
      <c r="AE75" s="101"/>
      <c r="AF75" s="101"/>
      <c r="AL75" s="71">
        <f>IF(AND(ISBLANK(J75),ISBLANK(L75)),1,2)</f>
        <v>1</v>
      </c>
      <c r="AM75" s="71">
        <f>IF(ISBLANK(L75),1,2)</f>
        <v>1</v>
      </c>
      <c r="AN75" s="71">
        <f>IF(ISBLANK(J75),1,2)</f>
        <v>1</v>
      </c>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82"/>
    </row>
    <row r="76" spans="2:80" ht="4.95" customHeight="1" x14ac:dyDescent="0.3">
      <c r="D76" s="6"/>
      <c r="I76" s="6"/>
      <c r="AN76" s="68"/>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82"/>
    </row>
    <row r="77" spans="2:80" ht="15" customHeight="1" x14ac:dyDescent="0.3">
      <c r="J77" s="42"/>
      <c r="L77" s="42"/>
      <c r="N77" s="4" t="s">
        <v>310</v>
      </c>
      <c r="V77" s="99"/>
      <c r="W77" s="99"/>
      <c r="Z77" s="101"/>
      <c r="AA77" s="101"/>
      <c r="AB77" s="101"/>
      <c r="AC77" s="101"/>
      <c r="AD77" s="101"/>
      <c r="AE77" s="101"/>
      <c r="AF77" s="101"/>
      <c r="AL77" s="71">
        <f>IF(AND(ISBLANK(J77),ISBLANK(L77)),1,2)</f>
        <v>1</v>
      </c>
      <c r="AM77" s="71">
        <f>IF(ISBLANK(L77),1,2)</f>
        <v>1</v>
      </c>
      <c r="AN77" s="71">
        <f>IF(ISBLANK(J77),1,2)</f>
        <v>1</v>
      </c>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82"/>
    </row>
    <row r="78" spans="2:80" ht="15" customHeight="1" x14ac:dyDescent="0.3">
      <c r="B78" s="1" t="s">
        <v>65</v>
      </c>
      <c r="AD78" s="2"/>
      <c r="AE78" s="6"/>
      <c r="AF78" s="6"/>
      <c r="AG78" s="6"/>
      <c r="AH78" s="6"/>
      <c r="AI78" s="6"/>
      <c r="AJ78" s="6"/>
      <c r="AN78" s="27"/>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82"/>
    </row>
    <row r="79" spans="2:80" ht="15" customHeight="1" x14ac:dyDescent="0.3">
      <c r="B79" s="1"/>
      <c r="E79" s="2" t="s">
        <v>111</v>
      </c>
      <c r="F79" s="98"/>
      <c r="G79" s="98"/>
      <c r="H79" s="98"/>
      <c r="I79" s="98"/>
      <c r="J79" s="98"/>
      <c r="K79" s="98"/>
      <c r="L79" s="98"/>
      <c r="M79" s="98"/>
      <c r="N79" s="98"/>
      <c r="O79" s="98"/>
      <c r="P79" s="98"/>
      <c r="Q79" s="98"/>
      <c r="R79" s="98"/>
      <c r="S79" s="98"/>
      <c r="T79" s="98"/>
      <c r="U79" s="98"/>
      <c r="AD79" s="2"/>
      <c r="AE79" s="6"/>
      <c r="AF79" s="6"/>
      <c r="AG79" s="6"/>
      <c r="AH79" s="6"/>
      <c r="AI79" s="6"/>
      <c r="AJ79" s="6"/>
      <c r="AN79" s="27"/>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82"/>
    </row>
    <row r="80" spans="2:80" ht="15" customHeight="1" x14ac:dyDescent="0.3">
      <c r="E80" s="2" t="s">
        <v>68</v>
      </c>
      <c r="F80" s="103"/>
      <c r="G80" s="103"/>
      <c r="H80" s="103"/>
      <c r="I80" s="103"/>
      <c r="J80" s="103"/>
      <c r="K80" s="103"/>
      <c r="L80" s="103"/>
      <c r="M80" s="103"/>
      <c r="N80" s="103"/>
      <c r="O80" s="103"/>
      <c r="P80" s="103"/>
      <c r="Q80" s="103"/>
      <c r="R80" s="103"/>
      <c r="S80" s="103"/>
      <c r="T80" s="103"/>
      <c r="U80" s="103"/>
      <c r="AD80" s="2"/>
      <c r="AE80" s="6"/>
      <c r="AF80" s="6"/>
      <c r="AG80" s="6"/>
      <c r="AH80" s="6"/>
      <c r="AI80" s="6"/>
      <c r="AJ80" s="6"/>
      <c r="AN80" s="27"/>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82"/>
    </row>
    <row r="81" spans="2:80" ht="15" customHeight="1" x14ac:dyDescent="0.3">
      <c r="E81" s="2" t="s">
        <v>175</v>
      </c>
      <c r="F81" s="103"/>
      <c r="G81" s="103"/>
      <c r="H81" s="103"/>
      <c r="I81" s="103"/>
      <c r="J81" s="103"/>
      <c r="K81" s="103"/>
      <c r="L81" s="103"/>
      <c r="M81" s="103"/>
      <c r="N81" s="103"/>
      <c r="O81" s="103"/>
      <c r="P81" s="103"/>
      <c r="Q81" s="103"/>
      <c r="R81" s="103"/>
      <c r="S81" s="103"/>
      <c r="T81" s="103"/>
      <c r="U81" s="103"/>
      <c r="X81" s="2" t="s">
        <v>71</v>
      </c>
      <c r="Y81" s="99"/>
      <c r="Z81" s="99"/>
      <c r="AA81" s="99"/>
      <c r="AB81" s="99"/>
      <c r="AD81" s="2"/>
      <c r="AF81" s="2" t="s">
        <v>72</v>
      </c>
      <c r="AG81" s="99"/>
      <c r="AH81" s="99"/>
      <c r="AI81" s="99"/>
      <c r="AJ81" s="99"/>
      <c r="AN81" s="27"/>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82"/>
    </row>
    <row r="82" spans="2:80" ht="15" customHeight="1" x14ac:dyDescent="0.3">
      <c r="E82" s="2" t="s">
        <v>215</v>
      </c>
      <c r="F82" s="103"/>
      <c r="G82" s="103"/>
      <c r="H82" s="103"/>
      <c r="I82" s="103"/>
      <c r="J82" s="103"/>
      <c r="K82" s="103"/>
      <c r="L82" s="103"/>
      <c r="M82" s="103"/>
      <c r="N82" s="103"/>
      <c r="O82" s="103"/>
      <c r="P82" s="103"/>
      <c r="Q82" s="103"/>
      <c r="R82" s="103"/>
      <c r="S82" s="103"/>
      <c r="T82" s="103"/>
      <c r="U82" s="103"/>
      <c r="AN82" s="27"/>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82"/>
    </row>
    <row r="83" spans="2:80" ht="15" customHeight="1" x14ac:dyDescent="0.3">
      <c r="E83" s="2" t="s">
        <v>69</v>
      </c>
      <c r="F83" s="103"/>
      <c r="G83" s="103"/>
      <c r="H83" s="103"/>
      <c r="I83" s="103"/>
      <c r="J83" s="103"/>
      <c r="K83" s="103"/>
      <c r="L83" s="103"/>
      <c r="M83" s="103"/>
      <c r="N83" s="103"/>
      <c r="O83" s="103"/>
      <c r="P83" s="103"/>
      <c r="Q83" s="103"/>
      <c r="R83" s="103"/>
      <c r="S83" s="103"/>
      <c r="T83" s="103"/>
      <c r="U83" s="103"/>
      <c r="AD83" s="2" t="s">
        <v>73</v>
      </c>
      <c r="AE83" s="99"/>
      <c r="AF83" s="99"/>
      <c r="AG83" s="99"/>
      <c r="AH83" s="99"/>
      <c r="AI83" s="99"/>
      <c r="AJ83" s="99"/>
      <c r="AN83" s="27"/>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82"/>
    </row>
    <row r="84" spans="2:80" ht="15" customHeight="1" x14ac:dyDescent="0.3">
      <c r="B84" s="2"/>
      <c r="AD84" s="2"/>
      <c r="AE84" s="6"/>
      <c r="AF84" s="6"/>
      <c r="AG84" s="6"/>
      <c r="AH84" s="6"/>
      <c r="AI84" s="6"/>
      <c r="AJ84" s="6"/>
      <c r="AN84" s="27"/>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82"/>
    </row>
    <row r="85" spans="2:80" ht="15" customHeight="1" x14ac:dyDescent="0.3">
      <c r="B85" s="1" t="s">
        <v>158</v>
      </c>
      <c r="X85" s="42"/>
      <c r="Y85" s="4" t="s">
        <v>66</v>
      </c>
      <c r="AF85" s="6"/>
      <c r="AG85" s="6"/>
      <c r="AH85" s="6"/>
      <c r="AI85" s="6"/>
      <c r="AJ85" s="6"/>
      <c r="AL85" s="71">
        <f>IF(ISBLANK(X85),1,2)</f>
        <v>1</v>
      </c>
      <c r="AN85" s="27"/>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82"/>
    </row>
    <row r="86" spans="2:80" ht="15" customHeight="1" x14ac:dyDescent="0.3">
      <c r="E86" s="2" t="s">
        <v>70</v>
      </c>
      <c r="F86" s="98"/>
      <c r="G86" s="98"/>
      <c r="H86" s="98"/>
      <c r="I86" s="98"/>
      <c r="J86" s="98"/>
      <c r="K86" s="98"/>
      <c r="L86" s="98"/>
      <c r="M86" s="98"/>
      <c r="N86" s="98"/>
      <c r="O86" s="98"/>
      <c r="P86" s="98"/>
      <c r="Q86" s="98"/>
      <c r="R86" s="98"/>
      <c r="S86" s="98"/>
      <c r="T86" s="98"/>
      <c r="U86" s="98"/>
      <c r="AD86" s="2"/>
      <c r="AE86" s="6"/>
      <c r="AF86" s="6"/>
      <c r="AG86" s="6"/>
      <c r="AH86" s="6"/>
      <c r="AI86" s="6"/>
      <c r="AJ86" s="6"/>
      <c r="AL86" s="71">
        <f>IF(AND(ISBLANK(F86),ISBLANK(F87),ISBLANK(F88),ISBLANK(F89),ISBLANK(F90),ISBLANK(Y88),ISBLANK(AG88),ISBLANK(AE89),ISBLANK(AE90)),1,2)</f>
        <v>1</v>
      </c>
      <c r="AN86" s="27"/>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82"/>
    </row>
    <row r="87" spans="2:80" ht="15" customHeight="1" x14ac:dyDescent="0.3">
      <c r="E87" s="2" t="s">
        <v>68</v>
      </c>
      <c r="F87" s="103"/>
      <c r="G87" s="103"/>
      <c r="H87" s="103"/>
      <c r="I87" s="103"/>
      <c r="J87" s="103"/>
      <c r="K87" s="103"/>
      <c r="L87" s="103"/>
      <c r="M87" s="103"/>
      <c r="N87" s="103"/>
      <c r="O87" s="103"/>
      <c r="P87" s="103"/>
      <c r="Q87" s="103"/>
      <c r="R87" s="103"/>
      <c r="S87" s="103"/>
      <c r="T87" s="103"/>
      <c r="U87" s="103"/>
      <c r="AD87" s="2"/>
      <c r="AE87" s="6"/>
      <c r="AF87" s="6"/>
      <c r="AG87" s="6"/>
      <c r="AH87" s="6"/>
      <c r="AI87" s="6"/>
      <c r="AJ87" s="6"/>
      <c r="AN87" s="27"/>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82"/>
    </row>
    <row r="88" spans="2:80" ht="15" customHeight="1" x14ac:dyDescent="0.3">
      <c r="E88" s="2" t="s">
        <v>175</v>
      </c>
      <c r="F88" s="103"/>
      <c r="G88" s="103"/>
      <c r="H88" s="103"/>
      <c r="I88" s="103"/>
      <c r="J88" s="103"/>
      <c r="K88" s="103"/>
      <c r="L88" s="103"/>
      <c r="M88" s="103"/>
      <c r="N88" s="103"/>
      <c r="O88" s="103"/>
      <c r="P88" s="103"/>
      <c r="Q88" s="103"/>
      <c r="R88" s="103"/>
      <c r="S88" s="103"/>
      <c r="T88" s="103"/>
      <c r="U88" s="103"/>
      <c r="X88" s="2" t="s">
        <v>71</v>
      </c>
      <c r="Y88" s="99"/>
      <c r="Z88" s="99"/>
      <c r="AA88" s="99"/>
      <c r="AB88" s="99"/>
      <c r="AD88" s="2"/>
      <c r="AF88" s="2" t="s">
        <v>72</v>
      </c>
      <c r="AG88" s="99"/>
      <c r="AH88" s="99"/>
      <c r="AI88" s="99"/>
      <c r="AJ88" s="99"/>
      <c r="AN88" s="27"/>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82"/>
    </row>
    <row r="89" spans="2:80" ht="15" customHeight="1" x14ac:dyDescent="0.3">
      <c r="E89" s="2" t="s">
        <v>215</v>
      </c>
      <c r="F89" s="98"/>
      <c r="G89" s="98"/>
      <c r="H89" s="98"/>
      <c r="I89" s="98"/>
      <c r="J89" s="98"/>
      <c r="K89" s="98"/>
      <c r="L89" s="98"/>
      <c r="M89" s="98"/>
      <c r="N89" s="98"/>
      <c r="O89" s="98"/>
      <c r="P89" s="98"/>
      <c r="Q89" s="98"/>
      <c r="R89" s="98"/>
      <c r="S89" s="98"/>
      <c r="T89" s="98"/>
      <c r="U89" s="98"/>
      <c r="AD89" s="2" t="s">
        <v>74</v>
      </c>
      <c r="AE89" s="98"/>
      <c r="AF89" s="98"/>
      <c r="AG89" s="98"/>
      <c r="AH89" s="98"/>
      <c r="AI89" s="98"/>
      <c r="AJ89" s="98"/>
      <c r="AN89" s="27"/>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82"/>
    </row>
    <row r="90" spans="2:80" ht="15" customHeight="1" x14ac:dyDescent="0.3">
      <c r="E90" s="2" t="s">
        <v>69</v>
      </c>
      <c r="F90" s="103"/>
      <c r="G90" s="103"/>
      <c r="H90" s="103"/>
      <c r="I90" s="103"/>
      <c r="J90" s="103"/>
      <c r="K90" s="103"/>
      <c r="L90" s="103"/>
      <c r="M90" s="103"/>
      <c r="N90" s="103"/>
      <c r="O90" s="103"/>
      <c r="P90" s="103"/>
      <c r="Q90" s="103"/>
      <c r="R90" s="103"/>
      <c r="S90" s="103"/>
      <c r="T90" s="103"/>
      <c r="U90" s="103"/>
      <c r="AD90" s="2" t="s">
        <v>73</v>
      </c>
      <c r="AE90" s="100"/>
      <c r="AF90" s="100"/>
      <c r="AG90" s="100"/>
      <c r="AH90" s="100"/>
      <c r="AI90" s="100"/>
      <c r="AJ90" s="100"/>
      <c r="AN90" s="27"/>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82"/>
    </row>
    <row r="91" spans="2:80" ht="15" customHeight="1" x14ac:dyDescent="0.3">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N91" s="27"/>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row>
    <row r="92" spans="2:80" ht="15" customHeight="1" x14ac:dyDescent="0.3">
      <c r="B92" s="1" t="s">
        <v>157</v>
      </c>
      <c r="C92" s="1"/>
      <c r="D92" s="1"/>
      <c r="AN92" s="27"/>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row>
    <row r="93" spans="2:80" ht="4.95" customHeight="1" x14ac:dyDescent="0.3">
      <c r="B93" s="1"/>
      <c r="C93" s="1"/>
      <c r="D93" s="1"/>
      <c r="AN93" s="27"/>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row>
    <row r="94" spans="2:80" ht="15" customHeight="1" x14ac:dyDescent="0.3">
      <c r="B94" s="4" t="s">
        <v>385</v>
      </c>
      <c r="C94" s="1"/>
      <c r="D94" s="1"/>
      <c r="AN94" s="27"/>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row>
    <row r="95" spans="2:80" ht="4.95" customHeight="1" x14ac:dyDescent="0.3">
      <c r="B95" s="1"/>
      <c r="C95" s="1"/>
      <c r="D95" s="1"/>
      <c r="AN95" s="27"/>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row>
    <row r="96" spans="2:80" ht="15" customHeight="1" x14ac:dyDescent="0.3">
      <c r="B96" s="42"/>
      <c r="D96" s="58" t="str">
        <f>"Is being properly maintained in accordance with the "&amp;Tables!C23&amp;"'s requirements and functioning as it was designed."</f>
        <v>Is being properly maintained in accordance with the City's requirements and functioning as it was designed.</v>
      </c>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L96" s="71">
        <f>IF(AND(ISBLANK(B96),ISBLANK(B98)),1,2)</f>
        <v>1</v>
      </c>
      <c r="AN96" s="27"/>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row>
    <row r="97" spans="2:79" ht="4.95" customHeight="1" x14ac:dyDescent="0.3">
      <c r="B97" s="1"/>
      <c r="C97" s="1"/>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N97" s="27"/>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row>
    <row r="98" spans="2:79" ht="15" customHeight="1" x14ac:dyDescent="0.3">
      <c r="B98" s="42"/>
      <c r="C98" s="1"/>
      <c r="D98" s="117" t="s">
        <v>386</v>
      </c>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N98" s="27"/>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row>
    <row r="99" spans="2:79" ht="15" customHeight="1" x14ac:dyDescent="0.3">
      <c r="B99" s="1"/>
      <c r="C99" s="1"/>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N99" s="27"/>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row>
    <row r="100" spans="2:79" ht="15" customHeight="1" x14ac:dyDescent="0.3">
      <c r="B100" s="42"/>
      <c r="C100" s="1"/>
      <c r="D100" s="61" t="s">
        <v>190</v>
      </c>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N100" s="27"/>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row>
    <row r="101" spans="2:79" ht="4.95" customHeight="1" x14ac:dyDescent="0.3">
      <c r="B101" s="1"/>
      <c r="C101" s="1"/>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N101" s="27"/>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row>
    <row r="102" spans="2:79" ht="15" customHeight="1" x14ac:dyDescent="0.3">
      <c r="D102" s="2" t="s">
        <v>111</v>
      </c>
      <c r="E102" s="139"/>
      <c r="F102" s="139"/>
      <c r="G102" s="139"/>
      <c r="H102" s="139"/>
      <c r="I102" s="139"/>
      <c r="J102" s="139"/>
      <c r="K102" s="139"/>
      <c r="L102" s="139"/>
      <c r="M102" s="139"/>
      <c r="N102" s="139"/>
      <c r="O102" s="139"/>
      <c r="P102" s="139"/>
      <c r="Q102" s="139"/>
      <c r="R102" s="139"/>
      <c r="S102" s="139"/>
      <c r="T102" s="139"/>
      <c r="U102" s="139"/>
      <c r="V102" s="139"/>
      <c r="Y102" s="25" t="s">
        <v>144</v>
      </c>
      <c r="AN102" s="27"/>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row>
    <row r="103" spans="2:79" ht="15" customHeight="1" x14ac:dyDescent="0.3">
      <c r="D103" s="2" t="s">
        <v>67</v>
      </c>
      <c r="E103" s="141"/>
      <c r="F103" s="141"/>
      <c r="G103" s="141"/>
      <c r="H103" s="141"/>
      <c r="I103" s="141"/>
      <c r="J103" s="141"/>
      <c r="K103" s="141"/>
      <c r="L103" s="141"/>
      <c r="M103" s="141"/>
      <c r="N103" s="141"/>
      <c r="O103" s="141"/>
      <c r="P103" s="141"/>
      <c r="Q103" s="141"/>
      <c r="R103" s="141"/>
      <c r="S103" s="141"/>
      <c r="T103" s="141"/>
      <c r="U103" s="141"/>
      <c r="V103" s="141"/>
      <c r="Z103" s="113"/>
      <c r="AA103" s="113"/>
      <c r="AB103" s="113"/>
      <c r="AC103" s="113"/>
      <c r="AD103" s="113"/>
      <c r="AE103" s="113"/>
      <c r="AF103" s="113"/>
      <c r="AG103" s="113"/>
      <c r="AH103" s="113"/>
      <c r="AI103" s="113"/>
      <c r="AJ103" s="113"/>
      <c r="AN103" s="27"/>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row>
    <row r="104" spans="2:79" ht="15" customHeight="1" x14ac:dyDescent="0.3">
      <c r="D104" s="2" t="s">
        <v>68</v>
      </c>
      <c r="E104" s="103"/>
      <c r="F104" s="103"/>
      <c r="G104" s="103"/>
      <c r="H104" s="103"/>
      <c r="I104" s="103"/>
      <c r="J104" s="103"/>
      <c r="K104" s="103"/>
      <c r="L104" s="103"/>
      <c r="M104" s="103"/>
      <c r="N104" s="41"/>
      <c r="O104" s="41"/>
      <c r="P104" s="41"/>
      <c r="Q104" s="77" t="s">
        <v>71</v>
      </c>
      <c r="R104" s="103"/>
      <c r="S104" s="103"/>
      <c r="T104" s="103"/>
      <c r="U104" s="103"/>
      <c r="V104" s="103"/>
      <c r="Y104" s="59"/>
      <c r="Z104" s="114"/>
      <c r="AA104" s="114"/>
      <c r="AB104" s="114"/>
      <c r="AC104" s="114"/>
      <c r="AD104" s="114"/>
      <c r="AE104" s="114"/>
      <c r="AF104" s="114"/>
      <c r="AG104" s="114"/>
      <c r="AH104" s="114"/>
      <c r="AI104" s="114"/>
      <c r="AJ104" s="114"/>
      <c r="AN104" s="27"/>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row>
    <row r="105" spans="2:79" ht="15" customHeight="1" x14ac:dyDescent="0.3">
      <c r="D105" s="2"/>
      <c r="E105" s="103"/>
      <c r="F105" s="103"/>
      <c r="G105" s="103"/>
      <c r="H105" s="103"/>
      <c r="I105" s="103"/>
      <c r="J105" s="103"/>
      <c r="K105" s="103"/>
      <c r="L105" s="103"/>
      <c r="M105" s="103"/>
      <c r="Q105" s="2" t="s">
        <v>72</v>
      </c>
      <c r="R105" s="103"/>
      <c r="S105" s="103"/>
      <c r="T105" s="103"/>
      <c r="U105" s="103"/>
      <c r="V105" s="103"/>
      <c r="Y105" s="4" t="s">
        <v>145</v>
      </c>
      <c r="AN105" s="27"/>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row>
    <row r="106" spans="2:79" ht="15" customHeight="1" x14ac:dyDescent="0.3">
      <c r="C106" s="43"/>
      <c r="D106" s="2" t="s">
        <v>69</v>
      </c>
      <c r="E106" s="145"/>
      <c r="F106" s="141"/>
      <c r="G106" s="141"/>
      <c r="H106" s="141"/>
      <c r="I106" s="141"/>
      <c r="J106" s="141"/>
      <c r="K106" s="141"/>
      <c r="L106" s="141"/>
      <c r="M106" s="141"/>
      <c r="N106" s="141"/>
      <c r="O106" s="141"/>
      <c r="P106" s="141"/>
      <c r="Q106" s="141"/>
      <c r="R106" s="141"/>
      <c r="S106" s="141"/>
      <c r="T106" s="141"/>
      <c r="U106" s="141"/>
      <c r="V106" s="141"/>
      <c r="W106" s="43"/>
      <c r="X106" s="43"/>
      <c r="Z106" s="115" t="str">
        <f>IF(ISBLANK(Z103),"Type?",VLOOKUP(Z103,T_Registration[#All],2))</f>
        <v>Type?</v>
      </c>
      <c r="AA106" s="115"/>
      <c r="AB106" s="115"/>
      <c r="AC106" s="115"/>
      <c r="AD106" s="115"/>
      <c r="AE106" s="98"/>
      <c r="AF106" s="98"/>
      <c r="AG106" s="98"/>
      <c r="AH106" s="98"/>
      <c r="AI106" s="98"/>
      <c r="AJ106" s="98"/>
      <c r="AN106" s="27"/>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row>
    <row r="107" spans="2:79" ht="15" customHeight="1" x14ac:dyDescent="0.3">
      <c r="D107" s="2" t="s">
        <v>73</v>
      </c>
      <c r="E107" s="160"/>
      <c r="F107" s="160"/>
      <c r="G107" s="160"/>
      <c r="H107" s="160"/>
      <c r="I107" s="160"/>
      <c r="J107" s="160"/>
      <c r="AN107" s="27"/>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row>
    <row r="108" spans="2:79" ht="15" customHeight="1" x14ac:dyDescent="0.3">
      <c r="D108" s="2"/>
      <c r="AN108" s="27"/>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row>
    <row r="109" spans="2:79" ht="15" customHeight="1" x14ac:dyDescent="0.3">
      <c r="D109" s="2" t="s">
        <v>112</v>
      </c>
      <c r="E109" s="55"/>
      <c r="F109" s="55"/>
      <c r="G109" s="55"/>
      <c r="H109" s="55"/>
      <c r="I109" s="55"/>
      <c r="J109" s="55"/>
      <c r="K109" s="55"/>
      <c r="L109" s="55"/>
      <c r="M109" s="55"/>
      <c r="N109" s="55"/>
      <c r="O109" s="55"/>
      <c r="P109" s="55"/>
      <c r="Q109" s="55"/>
      <c r="R109" s="55"/>
      <c r="S109" s="55"/>
      <c r="T109" s="55"/>
      <c r="U109" s="55"/>
      <c r="V109" s="55"/>
      <c r="Y109" s="2" t="s">
        <v>8</v>
      </c>
      <c r="Z109" s="140"/>
      <c r="AA109" s="140"/>
      <c r="AB109" s="140"/>
      <c r="AC109" s="140"/>
      <c r="AD109" s="140"/>
      <c r="AE109" s="140"/>
      <c r="AN109" s="27"/>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row>
    <row r="110" spans="2:79" ht="15" customHeight="1" x14ac:dyDescent="0.3">
      <c r="AN110" s="27"/>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row>
    <row r="111" spans="2:79" ht="15" customHeight="1" x14ac:dyDescent="0.3">
      <c r="AN111" s="27"/>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row>
    <row r="112" spans="2:79" ht="15" customHeight="1" x14ac:dyDescent="0.3">
      <c r="B112" s="111">
        <f>Tables!$C$13</f>
        <v>45566</v>
      </c>
      <c r="C112" s="111"/>
      <c r="D112" s="111"/>
      <c r="E112" s="111"/>
      <c r="F112" s="111"/>
      <c r="G112" s="111"/>
      <c r="H112" s="111"/>
      <c r="R112" s="110" t="s">
        <v>392</v>
      </c>
      <c r="S112" s="110"/>
      <c r="T112" s="110"/>
      <c r="U112" s="110"/>
      <c r="AN112" s="27"/>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row>
    <row r="113" spans="40:40" ht="15" customHeight="1" x14ac:dyDescent="0.3">
      <c r="AN113" s="27"/>
    </row>
    <row r="114" spans="40:40" ht="15" hidden="1" customHeight="1" x14ac:dyDescent="0.3"/>
    <row r="115" spans="40:40" ht="15" hidden="1" customHeight="1" x14ac:dyDescent="0.3"/>
    <row r="116" spans="40:40" ht="15" hidden="1" customHeight="1" x14ac:dyDescent="0.3"/>
    <row r="117" spans="40:40" ht="15" hidden="1" customHeight="1" x14ac:dyDescent="0.3"/>
    <row r="118" spans="40:40" ht="15" hidden="1" customHeight="1" x14ac:dyDescent="0.3"/>
    <row r="119" spans="40:40" ht="15" hidden="1" customHeight="1" x14ac:dyDescent="0.3"/>
    <row r="120" spans="40:40" ht="15" hidden="1" customHeight="1" x14ac:dyDescent="0.3"/>
    <row r="121" spans="40:40" ht="15" hidden="1" customHeight="1" x14ac:dyDescent="0.3"/>
    <row r="122" spans="40:40" ht="15" hidden="1" customHeight="1" x14ac:dyDescent="0.3"/>
    <row r="123" spans="40:40" ht="15" hidden="1" customHeight="1" x14ac:dyDescent="0.3"/>
    <row r="124" spans="40:40" ht="15" hidden="1" customHeight="1" x14ac:dyDescent="0.3"/>
    <row r="125" spans="40:40" ht="15" hidden="1" customHeight="1" x14ac:dyDescent="0.3"/>
    <row r="126" spans="40:40" ht="15" hidden="1" customHeight="1" x14ac:dyDescent="0.3"/>
    <row r="127" spans="40:40" ht="15" hidden="1" customHeight="1" x14ac:dyDescent="0.3"/>
    <row r="128" spans="40:40" ht="15" hidden="1" customHeight="1" x14ac:dyDescent="0.3"/>
    <row r="129" ht="15" hidden="1" customHeight="1" x14ac:dyDescent="0.3"/>
    <row r="130" ht="15" hidden="1" customHeight="1" x14ac:dyDescent="0.3"/>
    <row r="131" ht="15" hidden="1" customHeight="1" x14ac:dyDescent="0.3"/>
    <row r="132" ht="15" hidden="1" customHeight="1" x14ac:dyDescent="0.3"/>
    <row r="133" ht="15" hidden="1" customHeight="1" x14ac:dyDescent="0.3"/>
    <row r="134" ht="15" hidden="1" customHeight="1" x14ac:dyDescent="0.3"/>
    <row r="135" ht="15" hidden="1" customHeight="1" x14ac:dyDescent="0.3"/>
    <row r="136" ht="15" hidden="1" customHeight="1" x14ac:dyDescent="0.3"/>
    <row r="137" ht="15" hidden="1" customHeight="1" x14ac:dyDescent="0.3"/>
    <row r="138" ht="15" hidden="1" customHeight="1" x14ac:dyDescent="0.3"/>
    <row r="139" ht="15" hidden="1" customHeight="1" x14ac:dyDescent="0.3"/>
    <row r="140" ht="15" hidden="1" customHeight="1" x14ac:dyDescent="0.3"/>
    <row r="141" ht="15" hidden="1" customHeight="1" x14ac:dyDescent="0.3"/>
    <row r="142" ht="15" hidden="1" customHeight="1" x14ac:dyDescent="0.3"/>
    <row r="143" ht="15" hidden="1" customHeight="1" x14ac:dyDescent="0.3"/>
    <row r="144" ht="15" hidden="1" customHeight="1" x14ac:dyDescent="0.3"/>
    <row r="145" ht="15" hidden="1" customHeight="1" x14ac:dyDescent="0.3"/>
    <row r="146" ht="15" hidden="1" customHeight="1" x14ac:dyDescent="0.3"/>
    <row r="147" ht="15" hidden="1" customHeight="1" x14ac:dyDescent="0.3"/>
    <row r="148" ht="15" hidden="1" customHeight="1" x14ac:dyDescent="0.3"/>
    <row r="149" ht="15" hidden="1" customHeight="1" x14ac:dyDescent="0.3"/>
    <row r="150" ht="15" hidden="1" customHeight="1" x14ac:dyDescent="0.3"/>
  </sheetData>
  <sheetProtection algorithmName="SHA-512" hashValue="fpu0aKQaV+kvuneCuneS29LFkFMYNPWOKRK74ByGx4ElWstKNVVnaY8VHUp91VcqYWw69ladUscdGjcaucHVaA==" saltValue="xA1Ua/zX7xuM7Xl9C0znPQ==" spinCount="100000" sheet="1" objects="1" scenarios="1" selectLockedCells="1"/>
  <mergeCells count="76">
    <mergeCell ref="B112:H112"/>
    <mergeCell ref="R112:U112"/>
    <mergeCell ref="E106:V106"/>
    <mergeCell ref="Z106:AD106"/>
    <mergeCell ref="AE106:AJ106"/>
    <mergeCell ref="E107:J107"/>
    <mergeCell ref="Z109:AE109"/>
    <mergeCell ref="F90:U90"/>
    <mergeCell ref="AE90:AJ90"/>
    <mergeCell ref="D98:AJ99"/>
    <mergeCell ref="E102:V102"/>
    <mergeCell ref="E103:V103"/>
    <mergeCell ref="Z103:AJ104"/>
    <mergeCell ref="F89:U89"/>
    <mergeCell ref="AE89:AJ89"/>
    <mergeCell ref="F81:U81"/>
    <mergeCell ref="Y81:AB81"/>
    <mergeCell ref="AG81:AJ81"/>
    <mergeCell ref="F82:U82"/>
    <mergeCell ref="F83:U83"/>
    <mergeCell ref="AE83:AJ83"/>
    <mergeCell ref="F86:U86"/>
    <mergeCell ref="F87:U87"/>
    <mergeCell ref="F88:U88"/>
    <mergeCell ref="Y88:AB88"/>
    <mergeCell ref="AG88:AJ88"/>
    <mergeCell ref="F80:U80"/>
    <mergeCell ref="E64:Y64"/>
    <mergeCell ref="AE64:AJ64"/>
    <mergeCell ref="AE65:AJ65"/>
    <mergeCell ref="J67:AJ69"/>
    <mergeCell ref="J70:AJ72"/>
    <mergeCell ref="U74:X74"/>
    <mergeCell ref="Z74:AF74"/>
    <mergeCell ref="V75:W75"/>
    <mergeCell ref="Z75:AF75"/>
    <mergeCell ref="V77:W77"/>
    <mergeCell ref="Z77:AF77"/>
    <mergeCell ref="F79:U79"/>
    <mergeCell ref="AE18:AJ18"/>
    <mergeCell ref="E19:Y19"/>
    <mergeCell ref="AE19:AJ19"/>
    <mergeCell ref="AC27:AI27"/>
    <mergeCell ref="R62:U62"/>
    <mergeCell ref="J36:Q36"/>
    <mergeCell ref="W36:AI36"/>
    <mergeCell ref="E38:Q38"/>
    <mergeCell ref="O42:Q42"/>
    <mergeCell ref="O43:Q43"/>
    <mergeCell ref="W40:AI40"/>
    <mergeCell ref="L52:O52"/>
    <mergeCell ref="L54:O54"/>
    <mergeCell ref="L58:O58"/>
    <mergeCell ref="L60:O60"/>
    <mergeCell ref="B62:H62"/>
    <mergeCell ref="Q1:AK4"/>
    <mergeCell ref="BF1:BX4"/>
    <mergeCell ref="AP6:BE7"/>
    <mergeCell ref="E7:X7"/>
    <mergeCell ref="AE7:AJ7"/>
    <mergeCell ref="F11:AJ11"/>
    <mergeCell ref="E104:M104"/>
    <mergeCell ref="R104:V104"/>
    <mergeCell ref="E105:M105"/>
    <mergeCell ref="R105:V105"/>
    <mergeCell ref="AB35:AI35"/>
    <mergeCell ref="AE14:AJ14"/>
    <mergeCell ref="E15:Y15"/>
    <mergeCell ref="AE15:AJ15"/>
    <mergeCell ref="E16:Y16"/>
    <mergeCell ref="AE16:AJ16"/>
    <mergeCell ref="E17:J17"/>
    <mergeCell ref="N17:Q17"/>
    <mergeCell ref="V17:Y17"/>
    <mergeCell ref="AE17:AJ17"/>
    <mergeCell ref="E18:Y18"/>
  </mergeCells>
  <conditionalFormatting sqref="B96 B98">
    <cfRule type="expression" dxfId="42" priority="45">
      <formula>$AL$96=1</formula>
    </cfRule>
  </conditionalFormatting>
  <conditionalFormatting sqref="E17:J17">
    <cfRule type="expression" dxfId="41" priority="30">
      <formula>ISBLANK(E17)</formula>
    </cfRule>
  </conditionalFormatting>
  <conditionalFormatting sqref="E104:M105 R104:V105">
    <cfRule type="expression" dxfId="40" priority="1">
      <formula>ISBLANK(E104)</formula>
    </cfRule>
  </conditionalFormatting>
  <conditionalFormatting sqref="E102:V103 E106:V106 E107">
    <cfRule type="expression" dxfId="39" priority="52">
      <formula>ISBLANK(E102)</formula>
    </cfRule>
  </conditionalFormatting>
  <conditionalFormatting sqref="E15:Y16 E18:Y19 AE19:AJ19">
    <cfRule type="expression" dxfId="38" priority="53">
      <formula>ISBLANK(E15)</formula>
    </cfRule>
  </conditionalFormatting>
  <conditionalFormatting sqref="E64:Y64 AE64:AJ65">
    <cfRule type="cellIs" dxfId="37" priority="44" operator="equal">
      <formula>0</formula>
    </cfRule>
  </conditionalFormatting>
  <conditionalFormatting sqref="F79:U81">
    <cfRule type="expression" dxfId="36" priority="4">
      <formula>ISBLANK(F79)</formula>
    </cfRule>
  </conditionalFormatting>
  <conditionalFormatting sqref="F86:U90 Y88:AB88 AG88:AJ88 AE89:AJ90">
    <cfRule type="expression" dxfId="35" priority="42">
      <formula>ISBLANK(F86)</formula>
    </cfRule>
    <cfRule type="cellIs" priority="41" stopIfTrue="1" operator="greaterThan">
      <formula>0</formula>
    </cfRule>
    <cfRule type="expression" priority="40" stopIfTrue="1">
      <formula>$AL$85=2</formula>
    </cfRule>
  </conditionalFormatting>
  <conditionalFormatting sqref="G21 M21">
    <cfRule type="expression" dxfId="34" priority="50">
      <formula>ISBLANK(G21)</formula>
    </cfRule>
  </conditionalFormatting>
  <conditionalFormatting sqref="J75 L75">
    <cfRule type="expression" dxfId="33" priority="10">
      <formula>ISBLANK(J75)</formula>
    </cfRule>
  </conditionalFormatting>
  <conditionalFormatting sqref="J77 L77">
    <cfRule type="expression" dxfId="32" priority="7">
      <formula>ISBLANK(J77)</formula>
    </cfRule>
  </conditionalFormatting>
  <conditionalFormatting sqref="J36:Q36 E38:Q38">
    <cfRule type="cellIs" priority="23" stopIfTrue="1" operator="greaterThan">
      <formula>0</formula>
    </cfRule>
    <cfRule type="expression" dxfId="31" priority="24">
      <formula>$AL$36=2</formula>
    </cfRule>
  </conditionalFormatting>
  <conditionalFormatting sqref="L52">
    <cfRule type="expression" priority="64" stopIfTrue="1">
      <formula>$AL$52=1</formula>
    </cfRule>
    <cfRule type="cellIs" priority="49" stopIfTrue="1" operator="greaterThan">
      <formula>0</formula>
    </cfRule>
    <cfRule type="expression" dxfId="30" priority="65">
      <formula>$AL$52=2</formula>
    </cfRule>
  </conditionalFormatting>
  <conditionalFormatting sqref="L54">
    <cfRule type="expression" dxfId="29" priority="67">
      <formula>$AL$54=2</formula>
    </cfRule>
    <cfRule type="expression" priority="66" stopIfTrue="1">
      <formula>$AL$54=1</formula>
    </cfRule>
    <cfRule type="cellIs" priority="48" stopIfTrue="1" operator="greaterThan">
      <formula>0</formula>
    </cfRule>
  </conditionalFormatting>
  <conditionalFormatting sqref="L58">
    <cfRule type="expression" priority="18" stopIfTrue="1">
      <formula>$AL$58=1</formula>
    </cfRule>
    <cfRule type="cellIs" priority="17" stopIfTrue="1" operator="greaterThan">
      <formula>0</formula>
    </cfRule>
    <cfRule type="expression" dxfId="28" priority="19">
      <formula>$AL$58=2</formula>
    </cfRule>
  </conditionalFormatting>
  <conditionalFormatting sqref="L60">
    <cfRule type="cellIs" priority="16" stopIfTrue="1" operator="greaterThan">
      <formula>0</formula>
    </cfRule>
    <cfRule type="expression" priority="20" stopIfTrue="1">
      <formula>$AL$60=1</formula>
    </cfRule>
    <cfRule type="expression" dxfId="27" priority="21">
      <formula>$AL$60=2</formula>
    </cfRule>
  </conditionalFormatting>
  <conditionalFormatting sqref="L75 J75">
    <cfRule type="expression" priority="9" stopIfTrue="1">
      <formula>$AL$75=2</formula>
    </cfRule>
  </conditionalFormatting>
  <conditionalFormatting sqref="L75">
    <cfRule type="expression" dxfId="26" priority="8">
      <formula>$AM$75=2</formula>
    </cfRule>
  </conditionalFormatting>
  <conditionalFormatting sqref="L77 J77">
    <cfRule type="expression" priority="6" stopIfTrue="1">
      <formula>$AL$77=2</formula>
    </cfRule>
  </conditionalFormatting>
  <conditionalFormatting sqref="L77">
    <cfRule type="expression" dxfId="25" priority="5">
      <formula>$AM$77=2</formula>
    </cfRule>
  </conditionalFormatting>
  <conditionalFormatting sqref="N17:Q17">
    <cfRule type="expression" dxfId="24" priority="31">
      <formula>ISBLANK(N17)</formula>
    </cfRule>
  </conditionalFormatting>
  <conditionalFormatting sqref="O27 Q27">
    <cfRule type="expression" priority="61">
      <formula>$AL$27=2</formula>
    </cfRule>
    <cfRule type="expression" dxfId="23" priority="60">
      <formula>$AL$27=1</formula>
    </cfRule>
  </conditionalFormatting>
  <conditionalFormatting sqref="O29 Q29">
    <cfRule type="expression" dxfId="22" priority="54">
      <formula>$AL$29=1</formula>
    </cfRule>
    <cfRule type="expression" priority="55">
      <formula>$AL$29=2</formula>
    </cfRule>
  </conditionalFormatting>
  <conditionalFormatting sqref="O31 Q31">
    <cfRule type="expression" priority="56" stopIfTrue="1">
      <formula>$AL$31=2</formula>
    </cfRule>
    <cfRule type="expression" dxfId="21" priority="57">
      <formula>ISBLANK(O31)</formula>
    </cfRule>
  </conditionalFormatting>
  <conditionalFormatting sqref="O33 Q33">
    <cfRule type="expression" priority="58" stopIfTrue="1">
      <formula>$AL$33=2</formula>
    </cfRule>
    <cfRule type="expression" dxfId="20" priority="59">
      <formula>ISBLANK(O33)</formula>
    </cfRule>
  </conditionalFormatting>
  <conditionalFormatting sqref="O35 Q35">
    <cfRule type="expression" dxfId="19" priority="36">
      <formula>ISBLANK(O35)</formula>
    </cfRule>
    <cfRule type="expression" priority="35" stopIfTrue="1">
      <formula>$AL$35=2</formula>
    </cfRule>
  </conditionalFormatting>
  <conditionalFormatting sqref="O42:Q43">
    <cfRule type="expression" dxfId="18" priority="22">
      <formula>ISBLANK(O42)</formula>
    </cfRule>
  </conditionalFormatting>
  <conditionalFormatting sqref="R47 C47">
    <cfRule type="expression" dxfId="17" priority="47">
      <formula>$AL$47=1</formula>
    </cfRule>
  </conditionalFormatting>
  <conditionalFormatting sqref="R47">
    <cfRule type="expression" dxfId="16" priority="15">
      <formula>$AM$47=2</formula>
    </cfRule>
  </conditionalFormatting>
  <conditionalFormatting sqref="V75:W75 Z75:AF75">
    <cfRule type="expression" dxfId="15" priority="12">
      <formula>$AN$75=2</formula>
    </cfRule>
    <cfRule type="cellIs" priority="11" stopIfTrue="1" operator="greaterThan">
      <formula>0</formula>
    </cfRule>
  </conditionalFormatting>
  <conditionalFormatting sqref="V77:W77 Z77:AF77">
    <cfRule type="expression" dxfId="14" priority="14">
      <formula>$AN$77=2</formula>
    </cfRule>
    <cfRule type="cellIs" priority="13" stopIfTrue="1" operator="greaterThan">
      <formula>0</formula>
    </cfRule>
  </conditionalFormatting>
  <conditionalFormatting sqref="V17:Y17">
    <cfRule type="expression" dxfId="13" priority="32">
      <formula>ISBLANK(V17)</formula>
    </cfRule>
  </conditionalFormatting>
  <conditionalFormatting sqref="W40:AI40">
    <cfRule type="cellIs" priority="73" stopIfTrue="1" operator="greaterThan">
      <formula>0</formula>
    </cfRule>
    <cfRule type="expression" dxfId="12" priority="74">
      <formula>$AL$38=2</formula>
    </cfRule>
  </conditionalFormatting>
  <conditionalFormatting sqref="X85">
    <cfRule type="expression" priority="43" stopIfTrue="1">
      <formula>$AL$86=2</formula>
    </cfRule>
    <cfRule type="expression" dxfId="11" priority="68">
      <formula>$AL$85=1</formula>
    </cfRule>
  </conditionalFormatting>
  <conditionalFormatting sqref="Y81:AB81 AG81:AJ81 F82 F83:U83 AE83:AJ83">
    <cfRule type="expression" dxfId="10" priority="46">
      <formula>ISBLANK(F81)</formula>
    </cfRule>
  </conditionalFormatting>
  <conditionalFormatting sqref="Z109:AE109">
    <cfRule type="expression" dxfId="9" priority="51">
      <formula>ISBLANK(Z109)</formula>
    </cfRule>
  </conditionalFormatting>
  <conditionalFormatting sqref="Z103:AJ104">
    <cfRule type="expression" dxfId="8" priority="3">
      <formula>ISBLANK(Z103)</formula>
    </cfRule>
    <cfRule type="expression" priority="2" stopIfTrue="1">
      <formula>$AL$142=2</formula>
    </cfRule>
  </conditionalFormatting>
  <conditionalFormatting sqref="AB35:AI35 W36:AI36">
    <cfRule type="expression" dxfId="7" priority="26">
      <formula>$AM$36=2</formula>
    </cfRule>
    <cfRule type="cellIs" priority="25" stopIfTrue="1" operator="greaterThan">
      <formula>0</formula>
    </cfRule>
  </conditionalFormatting>
  <conditionalFormatting sqref="AC27:AI27">
    <cfRule type="expression" dxfId="6" priority="27">
      <formula>ISBLANK(AE27)</formula>
    </cfRule>
  </conditionalFormatting>
  <conditionalFormatting sqref="AE14:AE18">
    <cfRule type="expression" dxfId="5" priority="34">
      <formula>ISBLANK(AE14)</formula>
    </cfRule>
  </conditionalFormatting>
  <conditionalFormatting sqref="AE14:AJ14">
    <cfRule type="expression" priority="33" stopIfTrue="1">
      <formula>$AL$14=0</formula>
    </cfRule>
  </conditionalFormatting>
  <conditionalFormatting sqref="AE106:AJ106">
    <cfRule type="expression" dxfId="4" priority="37">
      <formula>ISBLANK(AE106)</formula>
    </cfRule>
  </conditionalFormatting>
  <conditionalFormatting sqref="AG29 AI29">
    <cfRule type="expression" priority="62" stopIfTrue="1">
      <formula>$AM$29=2</formula>
    </cfRule>
    <cfRule type="expression" dxfId="3" priority="63">
      <formula>$AM$29=1</formula>
    </cfRule>
  </conditionalFormatting>
  <conditionalFormatting sqref="AG31 AI31">
    <cfRule type="expression" priority="69" stopIfTrue="1">
      <formula>$AM$31=2</formula>
    </cfRule>
    <cfRule type="expression" dxfId="2" priority="70">
      <formula>$AM$31=1</formula>
    </cfRule>
  </conditionalFormatting>
  <conditionalFormatting sqref="AG33 AI33">
    <cfRule type="expression" priority="28" stopIfTrue="1">
      <formula>$AM$33=2</formula>
    </cfRule>
    <cfRule type="expression" dxfId="1" priority="29">
      <formula>$AM$33=1</formula>
    </cfRule>
  </conditionalFormatting>
  <conditionalFormatting sqref="AG38 AI38">
    <cfRule type="expression" priority="71" stopIfTrue="1">
      <formula>$AM$38=2</formula>
    </cfRule>
    <cfRule type="expression" dxfId="0" priority="72">
      <formula>ISBLANK(AG38)</formula>
    </cfRule>
  </conditionalFormatting>
  <printOptions horizontalCentered="1"/>
  <pageMargins left="0.25" right="0.25" top="0.25" bottom="0.25" header="0.3" footer="0.3"/>
  <pageSetup orientation="portrait" horizontalDpi="1200" verticalDpi="1200" r:id="rId1"/>
  <rowBreaks count="1" manualBreakCount="1">
    <brk id="63" max="16383"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CDABD13B-16EA-4172-B2EA-9DF3112C414D}">
          <x14:formula1>
            <xm:f>Tables!$G$22:$G$28</xm:f>
          </x14:formula1>
          <xm:sqref>Z103:AJ104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Form 4A - Detention Pond</vt:lpstr>
      <vt:lpstr>Form 4B - Retention Pond</vt:lpstr>
      <vt:lpstr>Form 4C - Underground Detention</vt:lpstr>
      <vt:lpstr>Form 4D - Bioretention Area</vt:lpstr>
      <vt:lpstr>Form 4E - Hydrodynamic Separato</vt:lpstr>
      <vt:lpstr>Material</vt:lpstr>
      <vt:lpstr>'Form 4A - Detention Pond'!Print_Area</vt:lpstr>
      <vt:lpstr>'Form 4B - Retention Pond'!Print_Area</vt:lpstr>
      <vt:lpstr>'Form 4C - Underground Detention'!Print_Area</vt:lpstr>
      <vt:lpstr>'Form 4D - Bioretention Area'!Print_Area</vt:lpstr>
      <vt:lpstr>'Form 4E - Hydrodynamic Separato'!Print_Area</vt:lpstr>
      <vt:lpstr>'Form 4A - Detention Pond'!Print_Titles</vt:lpstr>
      <vt:lpstr>'Form 4B - Retention Pond'!Print_Titles</vt:lpstr>
      <vt:lpstr>'Form 4C - Underground Detention'!Print_Titles</vt:lpstr>
      <vt:lpstr>'Form 4D - Bioretention Area'!Print_Titles</vt:lpstr>
      <vt:lpstr>'Form 4E - Hydrodynamic Separato'!Print_Titles</vt:lpstr>
      <vt:lpstr>Shape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Smith</dc:creator>
  <cp:lastModifiedBy>Dewayne Smith</cp:lastModifiedBy>
  <cp:lastPrinted>2024-10-02T12:40:41Z</cp:lastPrinted>
  <dcterms:created xsi:type="dcterms:W3CDTF">2021-11-21T16:55:43Z</dcterms:created>
  <dcterms:modified xsi:type="dcterms:W3CDTF">2024-10-07T15:38:27Z</dcterms:modified>
</cp:coreProperties>
</file>