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HYDRO\PROJECTS\Montgomery\2025\B - Post Const\01 - Forms\2024-10-01 P\"/>
    </mc:Choice>
  </mc:AlternateContent>
  <xr:revisionPtr revIDLastSave="0" documentId="13_ncr:1_{D374BFAD-5EAA-4031-96F7-5F8A2FA9EC0D}" xr6:coauthVersionLast="47" xr6:coauthVersionMax="47" xr10:uidLastSave="{00000000-0000-0000-0000-000000000000}"/>
  <workbookProtection workbookAlgorithmName="SHA-512" workbookHashValue="tBvGq2xJVw2TnfQnk0S3JpfARCJ4Z+9rQp6g5ld0ijo/c5DvEbww2NG4BCTvadzUXe3SO5PhP8v+7eJQLUl9uQ==" workbookSaltValue="iIO6sp8I5IfVCbXE0KSUmA==" workbookSpinCount="100000" lockStructure="1"/>
  <bookViews>
    <workbookView xWindow="13935" yWindow="-16320" windowWidth="29040" windowHeight="15840" tabRatio="848" firstSheet="1" activeTab="1" xr2:uid="{994EC860-6224-46C4-B304-9868EEFCD4CE}"/>
  </bookViews>
  <sheets>
    <sheet name="Tables" sheetId="12" state="veryHidden" r:id="rId1"/>
    <sheet name="Instructions" sheetId="9" r:id="rId2"/>
    <sheet name="Form 1A -Exist. Development" sheetId="1" r:id="rId3"/>
    <sheet name="Form 1B - Impervious Area" sheetId="6" r:id="rId4"/>
    <sheet name="Form 1C - Regional SWM" sheetId="14" r:id="rId5"/>
    <sheet name="Form 1D - Non-Qualifying" sheetId="10" r:id="rId6"/>
  </sheets>
  <definedNames>
    <definedName name="Logo">INDEX(Tables!$I$24:$I$28,MATCH(Tables!$C$14,Tables!$H$24:$H$28,0))</definedName>
    <definedName name="_xlnm.Print_Area" localSheetId="2">'Form 1A -Exist. Development'!$A$1:$AK$104</definedName>
    <definedName name="_xlnm.Print_Area" localSheetId="3">'Form 1B - Impervious Area'!$A$1:$AK$56</definedName>
    <definedName name="_xlnm.Print_Area" localSheetId="4">'Form 1C - Regional SWM'!$A$1:$AK$117</definedName>
    <definedName name="_xlnm.Print_Area" localSheetId="5">'Form 1D - Non-Qualifying'!$A$1:$AK$58</definedName>
    <definedName name="_xlnm.Print_Area" localSheetId="1">Instructions!$A$1:$Q$33</definedName>
    <definedName name="_xlnm.Print_Titles" localSheetId="2">'Form 1A -Exist. Development'!$1:$5</definedName>
    <definedName name="_xlnm.Print_Titles" localSheetId="3">'Form 1B - Impervious Area'!$1:$4</definedName>
    <definedName name="_xlnm.Print_Titles" localSheetId="4">'Form 1C - Regional SWM'!$1:$4</definedName>
    <definedName name="_xlnm.Print_Titles" localSheetId="5">'Form 1D - Non-Qualifying'!$1:$4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73" i="14" l="1"/>
  <c r="AP73" i="14"/>
  <c r="AN73" i="14"/>
  <c r="AM73" i="14"/>
  <c r="Y73" i="14"/>
  <c r="AO79" i="14"/>
  <c r="AN79" i="14"/>
  <c r="AM79" i="14"/>
  <c r="AN77" i="14"/>
  <c r="AM77" i="14"/>
  <c r="AO75" i="14"/>
  <c r="AN75" i="14"/>
  <c r="AM75" i="14"/>
  <c r="B117" i="14"/>
  <c r="B67" i="14"/>
  <c r="AE69" i="14"/>
  <c r="D69" i="14"/>
  <c r="R64" i="14"/>
  <c r="K64" i="14"/>
  <c r="AQ62" i="14"/>
  <c r="AP62" i="14"/>
  <c r="AN62" i="14"/>
  <c r="Y62" i="14"/>
  <c r="AQ60" i="14"/>
  <c r="AP60" i="14"/>
  <c r="AN60" i="14"/>
  <c r="Y60" i="14"/>
  <c r="AQ58" i="14"/>
  <c r="AP58" i="14"/>
  <c r="AN58" i="14"/>
  <c r="Y58" i="14"/>
  <c r="AQ56" i="14"/>
  <c r="AP56" i="14"/>
  <c r="AN56" i="14"/>
  <c r="Y56" i="14"/>
  <c r="AQ54" i="14"/>
  <c r="AP54" i="14"/>
  <c r="AN54" i="14"/>
  <c r="Y54" i="14"/>
  <c r="AQ52" i="14"/>
  <c r="AP52" i="14"/>
  <c r="AN52" i="14"/>
  <c r="Y52" i="14"/>
  <c r="AQ50" i="14"/>
  <c r="AP50" i="14"/>
  <c r="AN50" i="14"/>
  <c r="Y50" i="14"/>
  <c r="AQ48" i="14"/>
  <c r="AP48" i="14"/>
  <c r="AN48" i="14"/>
  <c r="Y48" i="14"/>
  <c r="AQ46" i="14"/>
  <c r="AP46" i="14"/>
  <c r="AN46" i="14"/>
  <c r="Y46" i="14"/>
  <c r="AQ44" i="14"/>
  <c r="AP44" i="14"/>
  <c r="AN44" i="14"/>
  <c r="Y44" i="14"/>
  <c r="AQ42" i="14"/>
  <c r="AP42" i="14"/>
  <c r="AN42" i="14"/>
  <c r="Y42" i="14"/>
  <c r="AQ40" i="14"/>
  <c r="AP40" i="14"/>
  <c r="AN40" i="14"/>
  <c r="Y40" i="14"/>
  <c r="AQ38" i="14"/>
  <c r="AP38" i="14"/>
  <c r="AN38" i="14"/>
  <c r="Y38" i="14"/>
  <c r="AQ36" i="14"/>
  <c r="AP36" i="14"/>
  <c r="AN36" i="14"/>
  <c r="Y36" i="14"/>
  <c r="C36" i="14"/>
  <c r="C38" i="14" s="1"/>
  <c r="AQ34" i="14"/>
  <c r="AP34" i="14"/>
  <c r="AN34" i="14"/>
  <c r="AM34" i="14"/>
  <c r="Y34" i="14"/>
  <c r="AP31" i="14"/>
  <c r="AO31" i="14"/>
  <c r="AN31" i="14"/>
  <c r="AM31" i="14"/>
  <c r="AP29" i="14"/>
  <c r="AO29" i="14"/>
  <c r="AN29" i="14"/>
  <c r="AM29" i="14"/>
  <c r="AP27" i="14"/>
  <c r="AO27" i="14"/>
  <c r="AN27" i="14"/>
  <c r="AM27" i="14"/>
  <c r="AN23" i="14"/>
  <c r="AM23" i="14"/>
  <c r="AP21" i="14"/>
  <c r="AO21" i="14"/>
  <c r="AN21" i="14"/>
  <c r="AM21" i="14"/>
  <c r="AP19" i="14"/>
  <c r="AO19" i="14"/>
  <c r="AN19" i="14"/>
  <c r="AM19" i="14"/>
  <c r="BD1" i="14"/>
  <c r="AO25" i="10"/>
  <c r="AQ19" i="14" l="1"/>
  <c r="U73" i="14" s="1"/>
  <c r="AM36" i="14"/>
  <c r="AM82" i="14"/>
  <c r="Y64" i="14"/>
  <c r="AO23" i="14"/>
  <c r="B33" i="14" s="1"/>
  <c r="AM33" i="14" s="1"/>
  <c r="AM38" i="14"/>
  <c r="C40" i="14"/>
  <c r="N56" i="14"/>
  <c r="N48" i="14"/>
  <c r="N54" i="14"/>
  <c r="N44" i="14" l="1"/>
  <c r="U64" i="14"/>
  <c r="N34" i="14"/>
  <c r="U48" i="14"/>
  <c r="N42" i="14"/>
  <c r="N58" i="14"/>
  <c r="N62" i="14"/>
  <c r="U36" i="14"/>
  <c r="N38" i="14"/>
  <c r="N73" i="14"/>
  <c r="U58" i="14"/>
  <c r="N64" i="14"/>
  <c r="U56" i="14"/>
  <c r="U46" i="14"/>
  <c r="U60" i="14"/>
  <c r="U50" i="14"/>
  <c r="U40" i="14"/>
  <c r="U42" i="14"/>
  <c r="N36" i="14"/>
  <c r="U54" i="14"/>
  <c r="U52" i="14"/>
  <c r="U34" i="14"/>
  <c r="N40" i="14"/>
  <c r="U62" i="14"/>
  <c r="U44" i="14"/>
  <c r="U38" i="14"/>
  <c r="N52" i="14"/>
  <c r="N46" i="14"/>
  <c r="N50" i="14"/>
  <c r="N60" i="14"/>
  <c r="F33" i="14"/>
  <c r="AN33" i="14" s="1"/>
  <c r="B72" i="14"/>
  <c r="AM72" i="14" s="1"/>
  <c r="F72" i="14"/>
  <c r="AN72" i="14" s="1"/>
  <c r="C42" i="14"/>
  <c r="AM40" i="14"/>
  <c r="AM42" i="14" l="1"/>
  <c r="C44" i="14"/>
  <c r="AE59" i="1"/>
  <c r="D59" i="1"/>
  <c r="B57" i="1"/>
  <c r="B104" i="1"/>
  <c r="AN34" i="1"/>
  <c r="AQ27" i="10"/>
  <c r="AQ33" i="10"/>
  <c r="AQ31" i="10"/>
  <c r="AQ29" i="10"/>
  <c r="AQ25" i="10"/>
  <c r="AO29" i="6"/>
  <c r="AO36" i="1"/>
  <c r="AO34" i="1"/>
  <c r="AO32" i="1"/>
  <c r="AO23" i="6"/>
  <c r="AO21" i="6"/>
  <c r="C22" i="12"/>
  <c r="C21" i="12"/>
  <c r="AR14" i="1" s="1"/>
  <c r="C20" i="12"/>
  <c r="C19" i="12"/>
  <c r="C18" i="12"/>
  <c r="C17" i="12"/>
  <c r="C16" i="12"/>
  <c r="C15" i="12"/>
  <c r="C50" i="1" l="1"/>
  <c r="AT16" i="14"/>
  <c r="D93" i="14"/>
  <c r="AM44" i="14"/>
  <c r="C46" i="14"/>
  <c r="AS16" i="1"/>
  <c r="C54" i="1"/>
  <c r="C55" i="1"/>
  <c r="B58" i="10"/>
  <c r="B56" i="6"/>
  <c r="C48" i="14" l="1"/>
  <c r="AM46" i="14"/>
  <c r="D15" i="12"/>
  <c r="AM48" i="14" l="1"/>
  <c r="C50" i="14"/>
  <c r="AN33" i="10"/>
  <c r="AM33" i="10"/>
  <c r="AN31" i="10"/>
  <c r="AM31" i="10"/>
  <c r="AN29" i="10"/>
  <c r="AM29" i="10"/>
  <c r="AN27" i="10"/>
  <c r="AM27" i="10"/>
  <c r="AN25" i="10"/>
  <c r="AM25" i="10"/>
  <c r="BD1" i="10"/>
  <c r="AM50" i="14" l="1"/>
  <c r="C52" i="14"/>
  <c r="AP25" i="10"/>
  <c r="AM36" i="10"/>
  <c r="AN23" i="6"/>
  <c r="AM23" i="6"/>
  <c r="B5" i="9"/>
  <c r="B29" i="9" s="1"/>
  <c r="AN29" i="6"/>
  <c r="AN31" i="6"/>
  <c r="C54" i="14" l="1"/>
  <c r="AM52" i="14"/>
  <c r="AN32" i="6"/>
  <c r="AI25" i="10"/>
  <c r="V25" i="10"/>
  <c r="C56" i="14" l="1"/>
  <c r="AM54" i="14"/>
  <c r="AI37" i="6"/>
  <c r="AI33" i="6"/>
  <c r="AI35" i="6"/>
  <c r="AI32" i="6"/>
  <c r="AI34" i="6"/>
  <c r="AI36" i="6"/>
  <c r="Q34" i="6"/>
  <c r="Q37" i="6"/>
  <c r="Q32" i="6"/>
  <c r="Q35" i="6"/>
  <c r="Q36" i="6"/>
  <c r="Q33" i="6"/>
  <c r="AM56" i="14" l="1"/>
  <c r="C58" i="14"/>
  <c r="AN21" i="6"/>
  <c r="AN36" i="1"/>
  <c r="AN32" i="1"/>
  <c r="C60" i="14" l="1"/>
  <c r="AM58" i="14"/>
  <c r="AM41" i="1"/>
  <c r="AM36" i="6"/>
  <c r="AM35" i="6"/>
  <c r="AM29" i="6"/>
  <c r="AC37" i="6"/>
  <c r="C62" i="14" l="1"/>
  <c r="AM62" i="14" s="1"/>
  <c r="AM60" i="14"/>
  <c r="K37" i="6"/>
  <c r="AM21" i="6"/>
  <c r="BH1" i="6"/>
  <c r="AN22" i="1"/>
  <c r="AM22" i="1" l="1"/>
  <c r="AM36" i="1"/>
  <c r="AM34" i="1"/>
  <c r="AM32" i="1"/>
  <c r="AZ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6" authorId="0" shapeId="0" xr:uid="{73FB8C1A-ABB8-4FA4-B737-106C0629737E}">
      <text>
        <r>
          <rPr>
            <b/>
            <sz val="9"/>
            <color indexed="81"/>
            <rFont val="Tahoma"/>
            <family val="2"/>
          </rPr>
          <t>Note:</t>
        </r>
        <r>
          <rPr>
            <sz val="9"/>
            <color indexed="81"/>
            <rFont val="Tahoma"/>
            <family val="2"/>
          </rPr>
          <t xml:space="preserve">
Enter street address of proposed development</t>
        </r>
      </text>
    </comment>
    <comment ref="AE16" authorId="0" shapeId="0" xr:uid="{44CE0CF3-0AEB-4D5E-8A18-837357F66892}">
      <text>
        <r>
          <rPr>
            <b/>
            <sz val="9"/>
            <color indexed="81"/>
            <rFont val="Tahoma"/>
            <family val="2"/>
          </rPr>
          <t>Note:</t>
        </r>
        <r>
          <rPr>
            <sz val="9"/>
            <color indexed="81"/>
            <rFont val="Tahoma"/>
            <family val="2"/>
          </rPr>
          <t xml:space="preserve">
Enter number in decimal format.  Example: 00.000000</t>
        </r>
      </text>
    </comment>
    <comment ref="AE17" authorId="0" shapeId="0" xr:uid="{F0F76404-CBC0-4DD4-B605-13146E7CB1C5}">
      <text>
        <r>
          <rPr>
            <b/>
            <sz val="9"/>
            <color indexed="81"/>
            <rFont val="Tahoma"/>
            <family val="2"/>
          </rPr>
          <t>Note:</t>
        </r>
        <r>
          <rPr>
            <sz val="9"/>
            <color indexed="81"/>
            <rFont val="Tahoma"/>
            <family val="2"/>
          </rPr>
          <t xml:space="preserve">
Enter number in decimal format.  Example: -00.000000</t>
        </r>
      </text>
    </comment>
    <comment ref="E27" authorId="0" shapeId="0" xr:uid="{1872C471-CDD9-49F9-BC5C-B800D56D04BE}">
      <text>
        <r>
          <rPr>
            <b/>
            <sz val="9"/>
            <color indexed="81"/>
            <rFont val="Tahoma"/>
            <family val="2"/>
          </rPr>
          <t>Note:</t>
        </r>
        <r>
          <rPr>
            <sz val="9"/>
            <color indexed="81"/>
            <rFont val="Tahoma"/>
            <family val="2"/>
          </rPr>
          <t xml:space="preserve">
Enter street address of proposed development</t>
        </r>
      </text>
    </comment>
    <comment ref="E64" authorId="0" shapeId="0" xr:uid="{E77ED078-8854-447C-90B2-C0D051776584}">
      <text>
        <r>
          <rPr>
            <b/>
            <sz val="9"/>
            <color indexed="81"/>
            <rFont val="Tahoma"/>
            <family val="2"/>
          </rPr>
          <t>Note:</t>
        </r>
        <r>
          <rPr>
            <sz val="9"/>
            <color indexed="81"/>
            <rFont val="Tahoma"/>
            <family val="2"/>
          </rPr>
          <t xml:space="preserve">
Enter street address of proposed development</t>
        </r>
      </text>
    </comment>
    <comment ref="AC69" authorId="0" shapeId="0" xr:uid="{0A688BFA-5ABF-4CD6-8451-F8935512A0B8}">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6" authorId="0" shapeId="0" xr:uid="{620E0DB3-161A-4988-9424-7E1E904AA16B}">
      <text>
        <r>
          <rPr>
            <b/>
            <sz val="9"/>
            <color indexed="81"/>
            <rFont val="Tahoma"/>
            <family val="2"/>
          </rPr>
          <t>Note:</t>
        </r>
        <r>
          <rPr>
            <sz val="9"/>
            <color indexed="81"/>
            <rFont val="Tahoma"/>
            <family val="2"/>
          </rPr>
          <t xml:space="preserve">
Enter street address of proposed development</t>
        </r>
      </text>
    </comment>
    <comment ref="AE16" authorId="0" shapeId="0" xr:uid="{16E09A2E-DD93-4ACD-A43A-F36BA7EEBB7A}">
      <text>
        <r>
          <rPr>
            <b/>
            <sz val="9"/>
            <color indexed="81"/>
            <rFont val="Tahoma"/>
            <family val="2"/>
          </rPr>
          <t>Note:</t>
        </r>
        <r>
          <rPr>
            <sz val="9"/>
            <color indexed="81"/>
            <rFont val="Tahoma"/>
            <family val="2"/>
          </rPr>
          <t xml:space="preserve">
Enter number in decimal format.  Example: 00.000000</t>
        </r>
      </text>
    </comment>
    <comment ref="AE17" authorId="0" shapeId="0" xr:uid="{04815FEB-25C8-44B0-85FC-D8238B85D9DB}">
      <text>
        <r>
          <rPr>
            <b/>
            <sz val="9"/>
            <color indexed="81"/>
            <rFont val="Tahoma"/>
            <family val="2"/>
          </rPr>
          <t>Note:</t>
        </r>
        <r>
          <rPr>
            <sz val="9"/>
            <color indexed="81"/>
            <rFont val="Tahoma"/>
            <family val="2"/>
          </rPr>
          <t xml:space="preserve">
Enter number in decimal format.  Example: -00.000000</t>
        </r>
      </text>
    </comment>
    <comment ref="E48" authorId="0" shapeId="0" xr:uid="{690847C6-2EFC-4033-87F6-AD39E57BC545}">
      <text>
        <r>
          <rPr>
            <b/>
            <sz val="9"/>
            <color indexed="81"/>
            <rFont val="Tahoma"/>
            <family val="2"/>
          </rPr>
          <t>Note:</t>
        </r>
        <r>
          <rPr>
            <sz val="9"/>
            <color indexed="81"/>
            <rFont val="Tahoma"/>
            <family val="2"/>
          </rPr>
          <t xml:space="preserve">
Enter street address of proposed development</t>
        </r>
      </text>
    </comment>
    <comment ref="AC53" authorId="0" shapeId="0" xr:uid="{AE9162A2-44FC-43CD-A94D-6CEC6A65706B}">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or provide an explanation in the comments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6" authorId="0" shapeId="0" xr:uid="{76E96708-D2D1-4C29-8A17-C79A5252BE66}">
      <text>
        <r>
          <rPr>
            <b/>
            <sz val="9"/>
            <color indexed="81"/>
            <rFont val="Tahoma"/>
            <family val="2"/>
          </rPr>
          <t>Note:</t>
        </r>
        <r>
          <rPr>
            <sz val="9"/>
            <color indexed="81"/>
            <rFont val="Tahoma"/>
            <family val="2"/>
          </rPr>
          <t xml:space="preserve">
Enter street address of proposed development</t>
        </r>
      </text>
    </comment>
    <comment ref="AE16" authorId="0" shapeId="0" xr:uid="{7EEDAD51-28AD-4DAB-A1B1-ABCFE1324104}">
      <text>
        <r>
          <rPr>
            <b/>
            <sz val="9"/>
            <color indexed="81"/>
            <rFont val="Tahoma"/>
            <family val="2"/>
          </rPr>
          <t>Note:</t>
        </r>
        <r>
          <rPr>
            <sz val="9"/>
            <color indexed="81"/>
            <rFont val="Tahoma"/>
            <family val="2"/>
          </rPr>
          <t xml:space="preserve">
Enter number in decimal format.  Example: 00.000000</t>
        </r>
      </text>
    </comment>
    <comment ref="AE17" authorId="0" shapeId="0" xr:uid="{7E2D9018-A11F-4773-B6A1-E614AA5B18AC}">
      <text>
        <r>
          <rPr>
            <b/>
            <sz val="9"/>
            <color indexed="81"/>
            <rFont val="Tahoma"/>
            <family val="2"/>
          </rPr>
          <t>Note:</t>
        </r>
        <r>
          <rPr>
            <sz val="9"/>
            <color indexed="81"/>
            <rFont val="Tahoma"/>
            <family val="2"/>
          </rPr>
          <t xml:space="preserve">
Enter number in decimal format.  Example: -00.000000</t>
        </r>
      </text>
    </comment>
    <comment ref="E102" authorId="0" shapeId="0" xr:uid="{531325FF-744C-4829-A5AD-48EC35049C20}">
      <text>
        <r>
          <rPr>
            <b/>
            <sz val="9"/>
            <color indexed="81"/>
            <rFont val="Tahoma"/>
            <family val="2"/>
          </rPr>
          <t>Note:</t>
        </r>
        <r>
          <rPr>
            <sz val="9"/>
            <color indexed="81"/>
            <rFont val="Tahoma"/>
            <family val="2"/>
          </rPr>
          <t xml:space="preserve">
Enter street address of proposed development</t>
        </r>
      </text>
    </comment>
    <comment ref="AC107" authorId="0" shapeId="0" xr:uid="{D7D19E4F-7940-4AAF-9BC4-8F89B5FBBFE4}">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BDS</author>
  </authors>
  <commentList>
    <comment ref="E16" authorId="0" shapeId="0" xr:uid="{4D445492-68A3-475E-BF8B-C3265D1A547B}">
      <text>
        <r>
          <rPr>
            <b/>
            <sz val="9"/>
            <color indexed="81"/>
            <rFont val="Tahoma"/>
            <family val="2"/>
          </rPr>
          <t>Note:</t>
        </r>
        <r>
          <rPr>
            <sz val="9"/>
            <color indexed="81"/>
            <rFont val="Tahoma"/>
            <family val="2"/>
          </rPr>
          <t xml:space="preserve">
Enter street address of proposed development</t>
        </r>
      </text>
    </comment>
    <comment ref="AE16" authorId="0" shapeId="0" xr:uid="{3A8D867C-1D56-4C8B-A6AE-7ACA6D82D8CC}">
      <text>
        <r>
          <rPr>
            <b/>
            <sz val="9"/>
            <color indexed="81"/>
            <rFont val="Tahoma"/>
            <family val="2"/>
          </rPr>
          <t>Note:</t>
        </r>
        <r>
          <rPr>
            <sz val="9"/>
            <color indexed="81"/>
            <rFont val="Tahoma"/>
            <family val="2"/>
          </rPr>
          <t xml:space="preserve">
Enter number in decimal format.  Example: 00.000000</t>
        </r>
      </text>
    </comment>
    <comment ref="AE17" authorId="0" shapeId="0" xr:uid="{95909CF0-20EC-4179-93BC-7A35AC2C12E8}">
      <text>
        <r>
          <rPr>
            <b/>
            <sz val="9"/>
            <color indexed="81"/>
            <rFont val="Tahoma"/>
            <family val="2"/>
          </rPr>
          <t>Note:</t>
        </r>
        <r>
          <rPr>
            <sz val="9"/>
            <color indexed="81"/>
            <rFont val="Tahoma"/>
            <family val="2"/>
          </rPr>
          <t xml:space="preserve">
Enter number in decimal format.  Example: -00.000000</t>
        </r>
      </text>
    </comment>
    <comment ref="E49" authorId="0" shapeId="0" xr:uid="{7C48F7F4-CCF2-4662-9968-9259C8B5A0D0}">
      <text>
        <r>
          <rPr>
            <b/>
            <sz val="9"/>
            <color indexed="81"/>
            <rFont val="Tahoma"/>
            <family val="2"/>
          </rPr>
          <t>Note:</t>
        </r>
        <r>
          <rPr>
            <sz val="9"/>
            <color indexed="81"/>
            <rFont val="Tahoma"/>
            <family val="2"/>
          </rPr>
          <t xml:space="preserve">
Enter street address of proposed development</t>
        </r>
      </text>
    </comment>
    <comment ref="AC54" authorId="0" shapeId="0" xr:uid="{196B90A0-1423-45E1-9DCE-051880A14836}">
      <text>
        <r>
          <rPr>
            <b/>
            <sz val="9"/>
            <color indexed="81"/>
            <rFont val="Tahoma"/>
            <family val="2"/>
          </rPr>
          <t>Note:</t>
        </r>
        <r>
          <rPr>
            <sz val="9"/>
            <color indexed="81"/>
            <rFont val="Tahoma"/>
            <family val="2"/>
          </rPr>
          <t xml:space="preserve">
Before printing the form, check the following:
        1.  If items are highlighted in green, yellow, or orange, the form is not complete.  Provide the required information or provide an explanation in the comments section.</t>
        </r>
      </text>
    </comment>
  </commentList>
</comments>
</file>

<file path=xl/sharedStrings.xml><?xml version="1.0" encoding="utf-8"?>
<sst xmlns="http://schemas.openxmlformats.org/spreadsheetml/2006/main" count="531" uniqueCount="229">
  <si>
    <t>Area</t>
  </si>
  <si>
    <t>Professional Engineer Certification</t>
  </si>
  <si>
    <t>Date:</t>
  </si>
  <si>
    <t>Approval Status:</t>
  </si>
  <si>
    <t>Comments:</t>
  </si>
  <si>
    <t>Reviewed:</t>
  </si>
  <si>
    <t>General Instructions</t>
  </si>
  <si>
    <t>Field Types</t>
  </si>
  <si>
    <t>Supplemental Instructions</t>
  </si>
  <si>
    <t>a.</t>
  </si>
  <si>
    <t>b.</t>
  </si>
  <si>
    <t>e.</t>
  </si>
  <si>
    <t>c.</t>
  </si>
  <si>
    <t>d.</t>
  </si>
  <si>
    <t>•</t>
  </si>
  <si>
    <t xml:space="preserve">This is a calculated field.  Once the required information is entered, the orange highlight will be removed. </t>
  </si>
  <si>
    <t>Review Status</t>
  </si>
  <si>
    <r>
      <t xml:space="preserve">Form 1A - Existing Development
</t>
    </r>
    <r>
      <rPr>
        <b/>
        <sz val="16"/>
        <color theme="1"/>
        <rFont val="Calibri"/>
        <family val="2"/>
        <scheme val="minor"/>
      </rPr>
      <t>Waiver Request Form</t>
    </r>
  </si>
  <si>
    <t>Existing Development Information:</t>
  </si>
  <si>
    <t>Proposed Development Information:</t>
  </si>
  <si>
    <t xml:space="preserve"> Yes</t>
  </si>
  <si>
    <t xml:space="preserve"> No</t>
  </si>
  <si>
    <t xml:space="preserve"> Detention</t>
  </si>
  <si>
    <t xml:space="preserve"> Retention</t>
  </si>
  <si>
    <t xml:space="preserve"> Lake</t>
  </si>
  <si>
    <t xml:space="preserve"> Basin Maps</t>
  </si>
  <si>
    <t xml:space="preserve"> Approved</t>
  </si>
  <si>
    <t xml:space="preserve"> Approved Contingent</t>
  </si>
  <si>
    <t xml:space="preserve"> Development Plan Approval</t>
  </si>
  <si>
    <t xml:space="preserve"> Denied</t>
  </si>
  <si>
    <t xml:space="preserve"> Incomplete</t>
  </si>
  <si>
    <t>Does the proposed development discharge into the existing pond?</t>
  </si>
  <si>
    <t>Does the proposed development drain to an area with known flooding or stormwater concerns?</t>
  </si>
  <si>
    <t xml:space="preserve">Approved On: </t>
  </si>
  <si>
    <t xml:space="preserve">Construction Completed: </t>
  </si>
  <si>
    <t xml:space="preserve">Name: </t>
  </si>
  <si>
    <t xml:space="preserve">Address: </t>
  </si>
  <si>
    <t xml:space="preserve">Contact: </t>
  </si>
  <si>
    <t xml:space="preserve">Email: </t>
  </si>
  <si>
    <t xml:space="preserve">Date: </t>
  </si>
  <si>
    <t xml:space="preserve">Latitude: </t>
  </si>
  <si>
    <t xml:space="preserve">Longitude: </t>
  </si>
  <si>
    <t xml:space="preserve">Phone: </t>
  </si>
  <si>
    <t xml:space="preserve">Pond Type: </t>
  </si>
  <si>
    <t xml:space="preserve"> Other:</t>
  </si>
  <si>
    <t xml:space="preserve">Company: </t>
  </si>
  <si>
    <t xml:space="preserve">Signature: </t>
  </si>
  <si>
    <t>Has the landuse and/or density of the proposed development changed?</t>
  </si>
  <si>
    <r>
      <t xml:space="preserve">Form 1B - Impervious Area
</t>
    </r>
    <r>
      <rPr>
        <b/>
        <sz val="16"/>
        <color theme="1"/>
        <rFont val="Calibri"/>
        <family val="2"/>
        <scheme val="minor"/>
      </rPr>
      <t>Waiver Request Form</t>
    </r>
  </si>
  <si>
    <t>Development Information:</t>
  </si>
  <si>
    <t>Impervious Area Calculations:</t>
  </si>
  <si>
    <t xml:space="preserve">Buildings / Structures: </t>
  </si>
  <si>
    <t xml:space="preserve">Driveways / Sidewalks: </t>
  </si>
  <si>
    <t xml:space="preserve">Roads: </t>
  </si>
  <si>
    <t xml:space="preserve">Parking: </t>
  </si>
  <si>
    <t xml:space="preserve">Other: </t>
  </si>
  <si>
    <t xml:space="preserve">Total: </t>
  </si>
  <si>
    <t xml:space="preserve"> Drawing of proposed impervious area</t>
  </si>
  <si>
    <t xml:space="preserve"> Aerial photo(s) of existing impervious areas</t>
  </si>
  <si>
    <t>Ex</t>
  </si>
  <si>
    <t>Prop</t>
  </si>
  <si>
    <t>Complete Form 1B - Impervious Area Waiver Request Form; and,</t>
  </si>
  <si>
    <t>Provide ALL required attachments.</t>
  </si>
  <si>
    <r>
      <t xml:space="preserve">Form 1C - Regional Stormwater Management
</t>
    </r>
    <r>
      <rPr>
        <b/>
        <sz val="16"/>
        <color theme="1"/>
        <rFont val="Calibri"/>
        <family val="2"/>
        <scheme val="minor"/>
      </rPr>
      <t>Waiver Request Form</t>
    </r>
  </si>
  <si>
    <t xml:space="preserve"> Master Plan</t>
  </si>
  <si>
    <t>Proposed Development:</t>
  </si>
  <si>
    <t>By affixing my professional seal and signature on this form, I hereby certify that:</t>
  </si>
  <si>
    <t>Pond</t>
  </si>
  <si>
    <t>Each Form shall be signed, sealed, and dated by a professional engineer registered in Alabama.</t>
  </si>
  <si>
    <t>Attachments:</t>
  </si>
  <si>
    <t xml:space="preserve">Select Units: </t>
  </si>
  <si>
    <t xml:space="preserve"> ac</t>
  </si>
  <si>
    <t xml:space="preserve"> sq-ft</t>
  </si>
  <si>
    <t>Select either "Yes" or "No" by placing an "X" in the appropriate box.  Once an "X" is entered, the green highlight will be removed.</t>
  </si>
  <si>
    <t>Page 1 of 1</t>
  </si>
  <si>
    <t>Page 2 of 2</t>
  </si>
  <si>
    <t>Page 1 of 2</t>
  </si>
  <si>
    <r>
      <t xml:space="preserve">Form 1D - Non Qualifying Development
</t>
    </r>
    <r>
      <rPr>
        <b/>
        <sz val="16"/>
        <color theme="1"/>
        <rFont val="Calibri"/>
        <family val="2"/>
        <scheme val="minor"/>
      </rPr>
      <t>Waiver Request Form</t>
    </r>
  </si>
  <si>
    <t xml:space="preserve">Property Area: </t>
  </si>
  <si>
    <t xml:space="preserve">Development Area: </t>
  </si>
  <si>
    <t xml:space="preserve"> Aerial photo(s) of existing conditions</t>
  </si>
  <si>
    <t xml:space="preserve"> Drawing of existing conditions</t>
  </si>
  <si>
    <t xml:space="preserve"> Drawing of proposed development</t>
  </si>
  <si>
    <t>Does the proposed development significantly alter existing drainage patterns?</t>
  </si>
  <si>
    <t>Material</t>
  </si>
  <si>
    <t>Shape</t>
  </si>
  <si>
    <t>Type</t>
  </si>
  <si>
    <t>Design Response</t>
  </si>
  <si>
    <t>Hoover</t>
  </si>
  <si>
    <t>Jefferson</t>
  </si>
  <si>
    <t>Mobile</t>
  </si>
  <si>
    <t>Montgomery</t>
  </si>
  <si>
    <t>Prattville</t>
  </si>
  <si>
    <t>Concrete</t>
  </si>
  <si>
    <t>Select</t>
  </si>
  <si>
    <t>Select:</t>
  </si>
  <si>
    <t>(WQ)</t>
  </si>
  <si>
    <t>Earthen</t>
  </si>
  <si>
    <t>Round</t>
  </si>
  <si>
    <t>Orifice:</t>
  </si>
  <si>
    <t>(2-yr)</t>
  </si>
  <si>
    <t>Geotextile</t>
  </si>
  <si>
    <t>Rectangle</t>
  </si>
  <si>
    <t>Wier:</t>
  </si>
  <si>
    <t>(5-yr)</t>
  </si>
  <si>
    <t>HDPE</t>
  </si>
  <si>
    <t>Square</t>
  </si>
  <si>
    <t>(10-yr)</t>
  </si>
  <si>
    <t>HDPP</t>
  </si>
  <si>
    <t>Trapezoid</t>
  </si>
  <si>
    <t>(25-yr)</t>
  </si>
  <si>
    <t>Metal</t>
  </si>
  <si>
    <t>Other</t>
  </si>
  <si>
    <t>(100-yr)</t>
  </si>
  <si>
    <t>PVC</t>
  </si>
  <si>
    <t>Riprap</t>
  </si>
  <si>
    <t>Revision Date:</t>
  </si>
  <si>
    <t xml:space="preserve">Select City: </t>
  </si>
  <si>
    <t>Effective Date:</t>
  </si>
  <si>
    <t>Type:</t>
  </si>
  <si>
    <t>City</t>
  </si>
  <si>
    <t>County</t>
  </si>
  <si>
    <t>1 February 2020</t>
  </si>
  <si>
    <t>1 July 2018</t>
  </si>
  <si>
    <t>1 October 2020</t>
  </si>
  <si>
    <t>1 October 2015</t>
  </si>
  <si>
    <t>A development that is part of a larger development that:</t>
  </si>
  <si>
    <t>All stormwater management facilities were constructed as part of the larger development; and,</t>
  </si>
  <si>
    <t>The proposed development drains into the stormwater management facility.</t>
  </si>
  <si>
    <t>If a development meets one of the following criteria, a waiver may be requested by completing this form:</t>
  </si>
  <si>
    <t xml:space="preserve"> Drawing of existing impervious area</t>
  </si>
  <si>
    <t>If the landuse and/or density of the proposed development has changed, the proposed development may</t>
  </si>
  <si>
    <t>not qualify for a waiver.  Provide an explanation in the comments section as to why the proposed</t>
  </si>
  <si>
    <t>development should qualify for a waiver.</t>
  </si>
  <si>
    <t>If the proposed development drains to an area with known flooding or stormwater concerns, will the</t>
  </si>
  <si>
    <t>proposed development adversley impact those areas?  Provide an explanation in the comments section</t>
  </si>
  <si>
    <t>as to why the proposed development should qualify for a waiver.</t>
  </si>
  <si>
    <t>Printing the form may require some adjustments to the print settings for the printer being used.</t>
  </si>
  <si>
    <t xml:space="preserve"> stormwater concerns.</t>
  </si>
  <si>
    <t>Calculate the existing impervious areas of the site.  Provide the area for each category listed.  If a category</t>
  </si>
  <si>
    <t>Calculate the proposed impervious areas of the site.  Provide the area for each category listed.  If a category</t>
  </si>
  <si>
    <t>A development with an existing stormwater management facility that has been approved or constructed</t>
  </si>
  <si>
    <t>Developments may develop a regional stormwater management strategy to manage stormwater runoff more</t>
  </si>
  <si>
    <t>effectively for a property being developed in phases.  A development may qualify for a waiver if one of the</t>
  </si>
  <si>
    <t>the following criteria are met:</t>
  </si>
  <si>
    <t>The proposed development phase is part of a larger development where a regional stormwater management</t>
  </si>
  <si>
    <t>The proposed development phase has the same or similar development density that was used to develop</t>
  </si>
  <si>
    <t>the regional stormwater management strategy;</t>
  </si>
  <si>
    <t>The proposed development phase has the same or similar drainage areas that was used to develop the</t>
  </si>
  <si>
    <t>regional stormwater management strategy;</t>
  </si>
  <si>
    <t>The proposed development phase will not adversely impact any adjacent properties, structures, properties</t>
  </si>
  <si>
    <t>within the development, or properties located downstream.</t>
  </si>
  <si>
    <t>If the landuse and/or density of the proposed development has changed, the proposed development may not</t>
  </si>
  <si>
    <t>qualify for a waiver.  Provide an explanation in the comments section as to why the proposed development</t>
  </si>
  <si>
    <t>should qualify for a waiver.</t>
  </si>
  <si>
    <t>If the proposed development drains to an area with known flooding or stormwater concerns, will the proposed</t>
  </si>
  <si>
    <t>development adversley impact those areas?  Provide an explanation in the comments section as to why the</t>
  </si>
  <si>
    <t>proposed development should qualify for a waiver.</t>
  </si>
  <si>
    <t>The proposed development phase has the same or similar density that was used to develop the regional stormwater</t>
  </si>
  <si>
    <t>management strategy;</t>
  </si>
  <si>
    <t>and is not part of a larger development.</t>
  </si>
  <si>
    <t>By affixing my professional seal and signature on this form, I hereby certify that the proposed development is less than 1 acre</t>
  </si>
  <si>
    <t>Current Logo</t>
  </si>
  <si>
    <t>X</t>
  </si>
  <si>
    <t>Indicates an error.  Only one can be selected.</t>
  </si>
  <si>
    <t>The proposed development phase has the same or similar drainage area that was used to develop the regional</t>
  </si>
  <si>
    <t>stormwater management strategy; and,</t>
  </si>
  <si>
    <t>The proposed development phase is part of the regional stormwater management strategy previously</t>
  </si>
  <si>
    <t>Complete Waiver Form with the required information.</t>
  </si>
  <si>
    <t>Enter data as applicable.</t>
  </si>
  <si>
    <t>This is a required field.  Place an "X" in the appropriate box and the green highlight will be removed.  In some cases, the selection is optional.  Once an option is completed, additional fields may be highlighted green and in some fields the green highlight will be removed.</t>
  </si>
  <si>
    <t>If a field is highlighted yellow after a number is entered, the yellow highlight may indicate an error and/or concern.  Once the error and/or concern is resolved, the yellow highlight will be removed.  All yellow highlighted cells shall be resolved or an explanation provided in the comments section prior to completing the form.</t>
  </si>
  <si>
    <t>The Supplemental Instructions provide additional guidance.</t>
  </si>
  <si>
    <t xml:space="preserve"> Final Plat</t>
  </si>
  <si>
    <t xml:space="preserve">City: </t>
  </si>
  <si>
    <t xml:space="preserve">State: </t>
  </si>
  <si>
    <t xml:space="preserve">Zip Code: </t>
  </si>
  <si>
    <t>Existing Impervious Area (EIA):</t>
  </si>
  <si>
    <t>Proposed Impervious Area (PIA):</t>
  </si>
  <si>
    <t>development is less than or equal to the existing impervious area prior to the proposed development.</t>
  </si>
  <si>
    <t>By affixing my professional seal and signature on this form, I hereby certify that the impervious area of the proposed</t>
  </si>
  <si>
    <t>Property boundary</t>
  </si>
  <si>
    <t>Existing impervious areas identified with a unique hatch pattern and/or color</t>
  </si>
  <si>
    <t>Proposed impervious areas identified with a unique hatch pattern and/or color</t>
  </si>
  <si>
    <t>Aerial photo(s) of existing impervious areas on 8-1/2" x 11" or 11" x 17" paper that shows the following:</t>
  </si>
  <si>
    <t>Existing structures, roads, storm sewer,utilities, easements, contours, and other site features</t>
  </si>
  <si>
    <t>Proposed structures, roads, storm sewer,utilities, easements, contours, and other site features</t>
  </si>
  <si>
    <t>This is a required field.  Once a number or text is entered, the green highlight will be removed.</t>
  </si>
  <si>
    <t>Proposed structures, roads, storm sewer, utilities, easements, contours, and other site features</t>
  </si>
  <si>
    <t xml:space="preserve"> Construction Plans</t>
  </si>
  <si>
    <t>If a redevelopment meets one of the following criteria, a waiver may be requested by completing this form:</t>
  </si>
  <si>
    <t>A proposed redevelopment reduces the existing impervious area within the development; and,</t>
  </si>
  <si>
    <t>The proposed redevelopment is not part of a larger development.</t>
  </si>
  <si>
    <t xml:space="preserve">Seal: </t>
  </si>
  <si>
    <t>The post-development hydrology mimics pre-development hydrology to the maximum extent practicable (MEP)</t>
  </si>
  <si>
    <t>%</t>
  </si>
  <si>
    <t xml:space="preserve">Number of Lots: </t>
  </si>
  <si>
    <t>Development area is &gt; 5 acres</t>
  </si>
  <si>
    <t xml:space="preserve"> lot(s) are less than 1/3 acre</t>
  </si>
  <si>
    <t xml:space="preserve"> lot(s) exceed 25% of impervious area</t>
  </si>
  <si>
    <t xml:space="preserve"> lot(s) do not have a 50-foot vegetative buffer</t>
  </si>
  <si>
    <t>The proposed development is part of a larger development</t>
  </si>
  <si>
    <t>The drainage areas shown in the hydrology and hydraulic (H&amp;H) calculations and/or attached maps do infact drain to</t>
  </si>
  <si>
    <t>the location and/or stormwater management facility associated with the existing development.</t>
  </si>
  <si>
    <t>Imp. Area</t>
  </si>
  <si>
    <t>is not applicable, enter 0.</t>
  </si>
  <si>
    <t>Will the drainage patterns of the site change?</t>
  </si>
  <si>
    <t>To request a waiver, the developer / owner shall retain the services of a professional engineer to:</t>
  </si>
  <si>
    <t>Existing Impervious Area Map shall be a simplified map on 8-1/2" x 11" or 11" x 17" paper that shows the following:</t>
  </si>
  <si>
    <t>Proposed Impervious Area Map shall be a simplified map on 8-1/2" x 11" or 11" x 17" paper that shows the following:</t>
  </si>
  <si>
    <t>The proposed development phase will not adversely impact any adjacent properties, structures, properties located</t>
  </si>
  <si>
    <t>Proposed conditions drawing shall be a simplified map on 8-1/2" x 11" or 11" x 17" paper that shows the following:</t>
  </si>
  <si>
    <t>Existing conditions drawing shall be a simplified map on 8-1/2" x 11" or 11" x 17" paper that shows the following:</t>
  </si>
  <si>
    <t>The proposed redevelopment does not adversley impact an area with existing flooding or</t>
  </si>
  <si>
    <t xml:space="preserve">Attachments: </t>
  </si>
  <si>
    <t xml:space="preserve">Select Development Type: </t>
  </si>
  <si>
    <t xml:space="preserve"> Residential</t>
  </si>
  <si>
    <t xml:space="preserve">Number of Phases: </t>
  </si>
  <si>
    <t xml:space="preserve"> Commercial</t>
  </si>
  <si>
    <t>Will all Phases or Lots be a member of the association?</t>
  </si>
  <si>
    <t xml:space="preserve">   Discharges to Pond?</t>
  </si>
  <si>
    <t>Is the stormwater management facility located on a separate lot?</t>
  </si>
  <si>
    <t xml:space="preserve">If the proposed development will include both Residential and Commercial phases and/or lots, complete a </t>
  </si>
  <si>
    <t>separate form for Residential and Commercial phases and/or lots.</t>
  </si>
  <si>
    <t>Will the stormwater management facility be maintained by an association?</t>
  </si>
  <si>
    <t>requested by completing this form.</t>
  </si>
  <si>
    <t>Is the proposed development located on property 1 acre or greater?</t>
  </si>
  <si>
    <t>Is the proposed development located on property less than 1 acre that is part of a larger development?</t>
  </si>
  <si>
    <t>If a development is located on property less than 1 acre that is not part of a larger development, a waiver may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</si>
</sst>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9]d\-mmm\-yy;@"/>
    <numFmt numFmtId="165" formatCode="0."/>
    <numFmt numFmtId="166" formatCode="#,##0.000000"/>
    <numFmt numFmtId="167" formatCode="[$-409]d\ mmmm\ yyyy;@"/>
    <numFmt numFmtId="168" formatCode="[$-409]dd\ mmmm\ yyyy;@"/>
    <numFmt numFmtId="169" formatCode="[&lt;=9999999]###\-####;\(###\)\ ###\-####"/>
    <numFmt numFmtId="170" formatCode="\-#,##0.000000"/>
    <numFmt numFmtId="171" formatCode="0.0%"/>
    <numFmt numFmtId="172" formatCode="#,##0.000"/>
    <numFmt numFmtId="173" formatCode="0.0"/>
  </numFmts>
  <fonts count="19" x14ac:knownFonts="1">
    <font>
      <sz val="11"/>
      <color theme="1"/>
      <name val="Calibri"/>
      <family val="2"/>
      <scheme val="minor"/>
    </font>
    <font>
      <b/>
      <u/>
      <sz val="12"/>
      <color theme="1"/>
      <name val="Calibri"/>
      <family val="2"/>
      <scheme val="minor"/>
    </font>
    <font>
      <b/>
      <sz val="18"/>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
      <b/>
      <u/>
      <sz val="16"/>
      <color theme="1"/>
      <name val="Calibri"/>
      <family val="2"/>
      <scheme val="minor"/>
    </font>
    <font>
      <sz val="12"/>
      <color theme="1"/>
      <name val="Calibri"/>
      <family val="2"/>
      <scheme val="minor"/>
    </font>
    <font>
      <u/>
      <sz val="12"/>
      <color theme="1"/>
      <name val="Calibri"/>
      <family val="2"/>
      <scheme val="minor"/>
    </font>
    <font>
      <sz val="11"/>
      <color theme="1"/>
      <name val="Calibri"/>
      <family val="2"/>
    </font>
    <font>
      <b/>
      <sz val="16"/>
      <color theme="1"/>
      <name val="Calibri"/>
      <family val="2"/>
      <scheme val="minor"/>
    </font>
    <font>
      <sz val="14"/>
      <color theme="1"/>
      <name val="Calibri"/>
      <family val="2"/>
      <scheme val="minor"/>
    </font>
    <font>
      <sz val="9"/>
      <color theme="1"/>
      <name val="Calibri"/>
      <family val="2"/>
      <scheme val="minor"/>
    </font>
    <font>
      <sz val="9"/>
      <color indexed="81"/>
      <name val="Tahoma"/>
      <family val="2"/>
    </font>
    <font>
      <b/>
      <sz val="9"/>
      <color indexed="81"/>
      <name val="Tahoma"/>
      <family val="2"/>
    </font>
    <font>
      <sz val="8"/>
      <name val="Calibri"/>
      <family val="2"/>
      <scheme val="minor"/>
    </font>
    <font>
      <u/>
      <sz val="10"/>
      <color theme="10"/>
      <name val="Calibri"/>
      <family val="2"/>
      <scheme val="minor"/>
    </font>
    <font>
      <sz val="11"/>
      <color theme="1"/>
      <name val="Calibri"/>
      <family val="2"/>
      <scheme val="minor"/>
    </font>
  </fonts>
  <fills count="8">
    <fill>
      <patternFill patternType="none"/>
    </fill>
    <fill>
      <patternFill patternType="gray125"/>
    </fill>
    <fill>
      <patternFill patternType="solid">
        <fgColor theme="7" tint="0.599963377788628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rgb="FFFFFFCC"/>
        <bgColor indexed="64"/>
      </patternFill>
    </fill>
    <fill>
      <patternFill patternType="solid">
        <fgColor rgb="FFFF0000"/>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ouble">
        <color auto="1"/>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xf numFmtId="9" fontId="18" fillId="0" borderId="0" applyFont="0" applyFill="0" applyBorder="0" applyAlignment="0" applyProtection="0"/>
  </cellStyleXfs>
  <cellXfs count="130">
    <xf numFmtId="0" fontId="0" fillId="0" borderId="0" xfId="0"/>
    <xf numFmtId="0" fontId="5"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vertical="center"/>
    </xf>
    <xf numFmtId="165" fontId="0" fillId="0" borderId="0" xfId="0" applyNumberFormat="1" applyAlignment="1">
      <alignment horizontal="center" vertical="center"/>
    </xf>
    <xf numFmtId="0" fontId="1"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vertical="center"/>
    </xf>
    <xf numFmtId="0" fontId="6" fillId="0" borderId="0" xfId="1" applyBorder="1" applyAlignment="1" applyProtection="1">
      <alignment vertical="center"/>
    </xf>
    <xf numFmtId="0" fontId="3" fillId="4" borderId="5" xfId="0" applyFont="1" applyFill="1" applyBorder="1" applyAlignment="1">
      <alignment vertical="center"/>
    </xf>
    <xf numFmtId="0" fontId="1" fillId="4" borderId="3"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0" xfId="0" applyFont="1" applyFill="1" applyAlignment="1">
      <alignment vertical="center"/>
    </xf>
    <xf numFmtId="0" fontId="3" fillId="4" borderId="1" xfId="0" applyFont="1" applyFill="1" applyBorder="1" applyAlignment="1">
      <alignment vertical="center"/>
    </xf>
    <xf numFmtId="0" fontId="3" fillId="4" borderId="0" xfId="0" applyFont="1" applyFill="1" applyAlignment="1">
      <alignment horizontal="right" vertical="center"/>
    </xf>
    <xf numFmtId="0" fontId="3" fillId="4" borderId="8" xfId="0" applyFont="1" applyFill="1" applyBorder="1" applyAlignment="1">
      <alignment vertical="center"/>
    </xf>
    <xf numFmtId="0" fontId="3" fillId="4" borderId="0" xfId="0" applyFont="1" applyFill="1" applyAlignment="1">
      <alignment horizontal="left" vertical="center"/>
    </xf>
    <xf numFmtId="0" fontId="12" fillId="4" borderId="12" xfId="0" applyFont="1" applyFill="1" applyBorder="1" applyAlignment="1">
      <alignment horizontal="center"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12" fillId="0" borderId="0" xfId="0" applyFont="1" applyAlignment="1">
      <alignment horizontal="center" vertical="center"/>
    </xf>
    <xf numFmtId="0" fontId="0" fillId="0" borderId="0" xfId="0" applyAlignment="1">
      <alignment vertical="top" wrapText="1"/>
    </xf>
    <xf numFmtId="0" fontId="3" fillId="0" borderId="0" xfId="0" applyFont="1" applyAlignment="1">
      <alignment vertical="top"/>
    </xf>
    <xf numFmtId="0" fontId="10"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4" fontId="8" fillId="0" borderId="1" xfId="0" applyNumberFormat="1" applyFont="1" applyBorder="1" applyAlignment="1">
      <alignment vertical="center"/>
    </xf>
    <xf numFmtId="0" fontId="3" fillId="0" borderId="12" xfId="0" applyFont="1" applyBorder="1" applyAlignment="1">
      <alignment horizontal="center" vertical="center"/>
    </xf>
    <xf numFmtId="0" fontId="9" fillId="2" borderId="1" xfId="0" applyFont="1" applyFill="1" applyBorder="1" applyAlignment="1">
      <alignment vertical="center"/>
    </xf>
    <xf numFmtId="0" fontId="8" fillId="3" borderId="1" xfId="0" applyFont="1" applyFill="1" applyBorder="1" applyAlignment="1">
      <alignment vertical="center"/>
    </xf>
    <xf numFmtId="165" fontId="7" fillId="0" borderId="0" xfId="0" applyNumberFormat="1" applyFont="1" applyAlignment="1">
      <alignment vertical="center"/>
    </xf>
    <xf numFmtId="0" fontId="3" fillId="0" borderId="8" xfId="0" applyFont="1" applyBorder="1"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3" fillId="0" borderId="1" xfId="0" applyFont="1" applyBorder="1" applyAlignment="1">
      <alignment vertical="center"/>
    </xf>
    <xf numFmtId="165" fontId="0" fillId="0" borderId="0" xfId="0" applyNumberFormat="1" applyAlignment="1">
      <alignment vertical="center"/>
    </xf>
    <xf numFmtId="0" fontId="0" fillId="0" borderId="0" xfId="0" applyAlignment="1">
      <alignment horizontal="center"/>
    </xf>
    <xf numFmtId="0" fontId="0" fillId="0" borderId="0" xfId="0" applyAlignment="1">
      <alignment horizontal="right" vertical="center"/>
    </xf>
    <xf numFmtId="2" fontId="0" fillId="0" borderId="0" xfId="0" applyNumberFormat="1"/>
    <xf numFmtId="2" fontId="0" fillId="0" borderId="0" xfId="0" applyNumberFormat="1" applyAlignment="1">
      <alignment vertical="center"/>
    </xf>
    <xf numFmtId="0" fontId="0" fillId="0" borderId="0" xfId="0" applyAlignment="1">
      <alignment horizontal="right"/>
    </xf>
    <xf numFmtId="168" fontId="0" fillId="0" borderId="0" xfId="0" applyNumberFormat="1"/>
    <xf numFmtId="168" fontId="0" fillId="0" borderId="0" xfId="0" quotePrefix="1" applyNumberFormat="1"/>
    <xf numFmtId="165" fontId="3" fillId="0" borderId="0" xfId="0" applyNumberFormat="1" applyFont="1" applyAlignment="1">
      <alignment horizontal="center" vertical="top"/>
    </xf>
    <xf numFmtId="165" fontId="0" fillId="0" borderId="0" xfId="0" applyNumberFormat="1" applyAlignment="1">
      <alignment vertical="top" wrapText="1"/>
    </xf>
    <xf numFmtId="0" fontId="0" fillId="0" borderId="0" xfId="0" applyAlignment="1">
      <alignment vertical="top"/>
    </xf>
    <xf numFmtId="0" fontId="0" fillId="6" borderId="14" xfId="0" applyFill="1" applyBorder="1"/>
    <xf numFmtId="167" fontId="0" fillId="6" borderId="13" xfId="0" applyNumberFormat="1" applyFill="1" applyBorder="1"/>
    <xf numFmtId="0" fontId="3" fillId="0" borderId="0" xfId="0" applyFont="1" applyAlignment="1">
      <alignment vertical="top" wrapText="1"/>
    </xf>
    <xf numFmtId="0" fontId="2" fillId="0" borderId="0" xfId="0" applyFont="1" applyAlignment="1">
      <alignment vertical="center" wrapText="1"/>
    </xf>
    <xf numFmtId="0" fontId="7" fillId="0" borderId="0" xfId="0" applyFont="1" applyAlignment="1">
      <alignment vertical="center"/>
    </xf>
    <xf numFmtId="165" fontId="0" fillId="0" borderId="0" xfId="0" applyNumberFormat="1" applyAlignment="1">
      <alignment vertical="top"/>
    </xf>
    <xf numFmtId="165" fontId="3" fillId="0" borderId="0" xfId="0" applyNumberFormat="1" applyFont="1" applyAlignment="1">
      <alignment horizontal="center" vertical="center"/>
    </xf>
    <xf numFmtId="0" fontId="3" fillId="0" borderId="0" xfId="0" applyFont="1" applyAlignment="1">
      <alignment horizontal="left" vertical="top"/>
    </xf>
    <xf numFmtId="165" fontId="3" fillId="0" borderId="0" xfId="0" applyNumberFormat="1" applyFont="1" applyAlignment="1">
      <alignment vertical="top"/>
    </xf>
    <xf numFmtId="165" fontId="3" fillId="0" borderId="0" xfId="0" applyNumberFormat="1" applyFont="1" applyAlignment="1">
      <alignment vertical="top" wrapText="1"/>
    </xf>
    <xf numFmtId="0" fontId="3" fillId="0" borderId="0" xfId="0" applyFont="1" applyAlignment="1">
      <alignment vertical="center" wrapText="1"/>
    </xf>
    <xf numFmtId="165" fontId="3" fillId="0" borderId="0" xfId="0" applyNumberFormat="1" applyFont="1" applyAlignment="1">
      <alignment vertical="center"/>
    </xf>
    <xf numFmtId="0" fontId="3" fillId="0" borderId="0" xfId="0" applyFont="1" applyAlignment="1">
      <alignment horizontal="center" vertical="center" wrapText="1"/>
    </xf>
    <xf numFmtId="0" fontId="3" fillId="7" borderId="12" xfId="0" applyFont="1" applyFill="1" applyBorder="1" applyAlignment="1">
      <alignment horizontal="center" vertical="center"/>
    </xf>
    <xf numFmtId="0" fontId="8" fillId="0" borderId="0" xfId="0" applyFont="1" applyAlignment="1">
      <alignment horizontal="left" vertical="center"/>
    </xf>
    <xf numFmtId="165" fontId="3" fillId="0" borderId="0" xfId="0" applyNumberFormat="1" applyFont="1" applyAlignment="1">
      <alignment horizontal="left" vertical="center"/>
    </xf>
    <xf numFmtId="165" fontId="0" fillId="0" borderId="0" xfId="0" applyNumberFormat="1" applyAlignment="1">
      <alignment horizontal="left" vertical="center"/>
    </xf>
    <xf numFmtId="0" fontId="3" fillId="5" borderId="0" xfId="0" applyFont="1" applyFill="1" applyAlignment="1">
      <alignment horizontal="center" vertical="center"/>
    </xf>
    <xf numFmtId="0" fontId="3" fillId="5" borderId="12" xfId="0" applyFont="1" applyFill="1" applyBorder="1" applyAlignment="1">
      <alignment horizontal="center" vertical="center"/>
    </xf>
    <xf numFmtId="0" fontId="3" fillId="0" borderId="3" xfId="0" applyFont="1" applyBorder="1" applyAlignment="1">
      <alignment horizontal="right" vertical="center"/>
    </xf>
    <xf numFmtId="164" fontId="3" fillId="0" borderId="3" xfId="0" applyNumberFormat="1" applyFont="1" applyBorder="1" applyAlignment="1">
      <alignment vertical="center"/>
    </xf>
    <xf numFmtId="0" fontId="8" fillId="0" borderId="12" xfId="0" applyFont="1" applyBorder="1" applyAlignment="1" applyProtection="1">
      <alignment horizontal="center" vertical="center"/>
      <protection locked="0"/>
    </xf>
    <xf numFmtId="3" fontId="3" fillId="0" borderId="0" xfId="0" applyNumberFormat="1" applyFont="1" applyAlignment="1">
      <alignment horizontal="right" vertical="center"/>
    </xf>
    <xf numFmtId="172" fontId="3" fillId="0" borderId="0" xfId="0" applyNumberFormat="1" applyFont="1" applyAlignment="1">
      <alignment horizontal="right" vertical="center"/>
    </xf>
    <xf numFmtId="171" fontId="3" fillId="0" borderId="0" xfId="2" applyNumberFormat="1" applyFont="1" applyBorder="1" applyAlignment="1" applyProtection="1">
      <alignment horizontal="right" vertical="center"/>
    </xf>
    <xf numFmtId="0" fontId="8" fillId="0" borderId="0" xfId="0" applyFont="1" applyAlignment="1">
      <alignment horizontal="center" vertical="center"/>
    </xf>
    <xf numFmtId="0" fontId="3" fillId="5" borderId="2" xfId="0" applyFont="1" applyFill="1" applyBorder="1" applyAlignment="1">
      <alignment horizontal="center" vertical="center"/>
    </xf>
    <xf numFmtId="0" fontId="3" fillId="5" borderId="15"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167" fontId="13"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wrapText="1"/>
    </xf>
    <xf numFmtId="0" fontId="7" fillId="0" borderId="0" xfId="0" applyFont="1" applyAlignment="1">
      <alignment horizontal="left" vertical="center"/>
    </xf>
    <xf numFmtId="14" fontId="3" fillId="4" borderId="1" xfId="0" applyNumberFormat="1" applyFont="1" applyFill="1" applyBorder="1" applyAlignment="1">
      <alignment horizontal="center" vertical="center"/>
    </xf>
    <xf numFmtId="164" fontId="3" fillId="0" borderId="1" xfId="0" applyNumberFormat="1" applyFont="1" applyBorder="1" applyAlignment="1" applyProtection="1">
      <alignment horizontal="center" vertical="center"/>
      <protection locked="0"/>
    </xf>
    <xf numFmtId="170" fontId="3" fillId="0" borderId="2" xfId="0" applyNumberFormat="1" applyFont="1" applyBorder="1" applyAlignment="1" applyProtection="1">
      <alignment horizontal="right" vertical="center"/>
      <protection locked="0"/>
    </xf>
    <xf numFmtId="166" fontId="3" fillId="0" borderId="1" xfId="0" applyNumberFormat="1" applyFont="1" applyBorder="1" applyAlignment="1" applyProtection="1">
      <alignment horizontal="right" vertical="center"/>
      <protection locked="0"/>
    </xf>
    <xf numFmtId="0" fontId="3" fillId="4" borderId="1" xfId="0" applyFont="1" applyFill="1" applyBorder="1" applyAlignment="1">
      <alignment horizontal="left" vertical="center"/>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0" fontId="17" fillId="0" borderId="1" xfId="1" applyFont="1" applyBorder="1" applyAlignment="1" applyProtection="1">
      <alignment horizontal="left" vertical="center"/>
      <protection locked="0"/>
    </xf>
    <xf numFmtId="169" fontId="3" fillId="0" borderId="2"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 xfId="0" applyFont="1" applyBorder="1" applyAlignment="1" applyProtection="1">
      <alignment horizontal="left" vertical="center"/>
      <protection hidden="1"/>
    </xf>
    <xf numFmtId="164" fontId="3" fillId="0" borderId="1" xfId="0" applyNumberFormat="1" applyFont="1" applyBorder="1" applyAlignment="1" applyProtection="1">
      <alignment horizontal="center" vertical="center"/>
      <protection hidden="1"/>
    </xf>
    <xf numFmtId="169" fontId="3" fillId="0" borderId="1" xfId="0" applyNumberFormat="1" applyFont="1" applyBorder="1" applyAlignment="1" applyProtection="1">
      <alignment horizontal="center" vertical="center"/>
      <protection locked="0"/>
    </xf>
    <xf numFmtId="0" fontId="17" fillId="0" borderId="2" xfId="1" applyFont="1" applyBorder="1" applyAlignment="1" applyProtection="1">
      <alignment horizontal="left" vertical="center"/>
      <protection locked="0"/>
    </xf>
    <xf numFmtId="4" fontId="3" fillId="0" borderId="2" xfId="0" applyNumberFormat="1" applyFont="1" applyBorder="1" applyAlignment="1" applyProtection="1">
      <alignment vertical="center"/>
      <protection locked="0"/>
    </xf>
    <xf numFmtId="4" fontId="3" fillId="0" borderId="1" xfId="0" applyNumberFormat="1" applyFont="1" applyBorder="1" applyAlignment="1" applyProtection="1">
      <alignment vertical="center"/>
      <protection locked="0"/>
    </xf>
    <xf numFmtId="0" fontId="3" fillId="0" borderId="0" xfId="0" applyFont="1" applyAlignment="1">
      <alignment horizontal="left" vertical="center"/>
    </xf>
    <xf numFmtId="4" fontId="3" fillId="0" borderId="11" xfId="0" applyNumberFormat="1" applyFont="1" applyBorder="1" applyAlignment="1">
      <alignment vertical="center"/>
    </xf>
    <xf numFmtId="0" fontId="2" fillId="0" borderId="1" xfId="0" applyFont="1" applyBorder="1" applyAlignment="1">
      <alignment horizontal="right" vertical="center" wrapText="1"/>
    </xf>
    <xf numFmtId="4" fontId="3" fillId="0" borderId="2" xfId="0" applyNumberFormat="1" applyFont="1" applyBorder="1" applyAlignment="1" applyProtection="1">
      <alignment horizontal="right" vertical="center"/>
      <protection locked="0"/>
    </xf>
    <xf numFmtId="166" fontId="3" fillId="0" borderId="1" xfId="0" applyNumberFormat="1" applyFont="1" applyBorder="1" applyAlignment="1" applyProtection="1">
      <alignment vertical="center"/>
      <protection locked="0"/>
    </xf>
    <xf numFmtId="4" fontId="3" fillId="0" borderId="4" xfId="0" applyNumberFormat="1" applyFont="1" applyBorder="1" applyAlignment="1" applyProtection="1">
      <alignment horizontal="right" vertical="center"/>
      <protection locked="0"/>
    </xf>
    <xf numFmtId="4" fontId="3" fillId="0" borderId="1" xfId="0" applyNumberFormat="1" applyFont="1" applyBorder="1" applyAlignment="1">
      <alignment vertical="center"/>
    </xf>
    <xf numFmtId="170" fontId="3" fillId="0" borderId="2" xfId="0" applyNumberFormat="1" applyFont="1" applyBorder="1" applyAlignment="1" applyProtection="1">
      <alignment vertical="center"/>
      <protection locked="0"/>
    </xf>
    <xf numFmtId="4" fontId="3" fillId="0" borderId="4" xfId="0" applyNumberFormat="1" applyFont="1" applyBorder="1" applyAlignment="1" applyProtection="1">
      <alignment vertical="center"/>
      <protection locked="0"/>
    </xf>
    <xf numFmtId="3" fontId="3" fillId="0" borderId="1" xfId="0" applyNumberFormat="1" applyFont="1" applyBorder="1" applyAlignment="1" applyProtection="1">
      <alignment horizontal="center" vertical="center"/>
      <protection locked="0"/>
    </xf>
    <xf numFmtId="172" fontId="3" fillId="0" borderId="1" xfId="0" applyNumberFormat="1" applyFont="1" applyBorder="1" applyAlignment="1" applyProtection="1">
      <alignment horizontal="right" vertical="center"/>
      <protection locked="0"/>
    </xf>
    <xf numFmtId="173" fontId="3" fillId="0" borderId="1" xfId="2" applyNumberFormat="1" applyFont="1" applyBorder="1" applyAlignment="1" applyProtection="1">
      <alignment horizontal="right" vertical="center"/>
    </xf>
    <xf numFmtId="0" fontId="3" fillId="0" borderId="1" xfId="0" applyFont="1" applyBorder="1" applyAlignment="1" applyProtection="1">
      <alignment horizontal="center" vertical="center"/>
      <protection locked="0"/>
    </xf>
    <xf numFmtId="4" fontId="3" fillId="0" borderId="1" xfId="0" applyNumberFormat="1" applyFont="1" applyBorder="1" applyAlignment="1">
      <alignment horizontal="right" vertical="center"/>
    </xf>
    <xf numFmtId="2" fontId="3" fillId="0" borderId="1" xfId="2" applyNumberFormat="1" applyFont="1" applyBorder="1" applyAlignment="1" applyProtection="1">
      <alignment horizontal="right" vertical="center"/>
    </xf>
    <xf numFmtId="4" fontId="3" fillId="0" borderId="1" xfId="0" applyNumberFormat="1" applyFont="1" applyBorder="1" applyAlignment="1" applyProtection="1">
      <alignment horizontal="right" vertical="center"/>
      <protection locked="0"/>
    </xf>
  </cellXfs>
  <cellStyles count="3">
    <cellStyle name="Hyperlink" xfId="1" builtinId="8"/>
    <cellStyle name="Normal" xfId="0" builtinId="0"/>
    <cellStyle name="Percent" xfId="2" builtinId="5"/>
  </cellStyles>
  <dxfs count="16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numFmt numFmtId="3" formatCode="#,##0"/>
    </dxf>
    <dxf>
      <numFmt numFmtId="174" formatCode="0.000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theme="7" tint="0.59996337778862885"/>
        </patternFill>
      </fill>
    </dxf>
    <dxf>
      <numFmt numFmtId="174" formatCode="0.0000"/>
    </dxf>
    <dxf>
      <numFmt numFmtId="3" formatCode="#,##0"/>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numFmt numFmtId="3" formatCode="#,##0"/>
    </dxf>
    <dxf>
      <numFmt numFmtId="175" formatCode="#,##0.0000"/>
    </dxf>
    <dxf>
      <numFmt numFmtId="3" formatCode="#,##0"/>
    </dxf>
    <dxf>
      <numFmt numFmtId="174" formatCode="0.000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rgb="FFFF0000"/>
        </patternFill>
      </fill>
    </dxf>
    <dxf>
      <fill>
        <patternFill>
          <bgColor theme="9" tint="0.59996337778862885"/>
        </patternFill>
      </fill>
    </dxf>
    <dxf>
      <fill>
        <patternFill>
          <bgColor theme="7" tint="0.59996337778862885"/>
        </patternFill>
      </fill>
    </dxf>
    <dxf>
      <fill>
        <patternFill>
          <bgColor rgb="FFFF0000"/>
        </patternFill>
      </fill>
    </dxf>
    <dxf>
      <fill>
        <patternFill>
          <bgColor rgb="FFFF000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5" tint="0.59996337778862885"/>
        </patternFill>
      </fill>
    </dxf>
    <dxf>
      <numFmt numFmtId="174" formatCode="0.0000"/>
    </dxf>
    <dxf>
      <numFmt numFmtId="3" formatCode="#,##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theme="7"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10</xdr:col>
      <xdr:colOff>126261</xdr:colOff>
      <xdr:row>27</xdr:row>
      <xdr:rowOff>8708</xdr:rowOff>
    </xdr:from>
    <xdr:to>
      <xdr:col>10</xdr:col>
      <xdr:colOff>972716</xdr:colOff>
      <xdr:row>27</xdr:row>
      <xdr:rowOff>742329</xdr:rowOff>
    </xdr:to>
    <xdr:pic>
      <xdr:nvPicPr>
        <xdr:cNvPr id="2" name="Picture 1">
          <a:extLst>
            <a:ext uri="{FF2B5EF4-FFF2-40B4-BE49-F238E27FC236}">
              <a16:creationId xmlns:a16="http://schemas.microsoft.com/office/drawing/2014/main" id="{E8EBD8AE-BC5B-44CD-9690-52D786B55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421574" y="7446146"/>
          <a:ext cx="846455" cy="733621"/>
        </a:xfrm>
        <a:prstGeom prst="rect">
          <a:avLst/>
        </a:prstGeom>
        <a:noFill/>
        <a:ln>
          <a:noFill/>
        </a:ln>
      </xdr:spPr>
    </xdr:pic>
    <xdr:clientData/>
  </xdr:twoCellAnchor>
  <xdr:twoCellAnchor editAs="oneCell">
    <xdr:from>
      <xdr:col>8</xdr:col>
      <xdr:colOff>127285</xdr:colOff>
      <xdr:row>26</xdr:row>
      <xdr:rowOff>28271</xdr:rowOff>
    </xdr:from>
    <xdr:to>
      <xdr:col>8</xdr:col>
      <xdr:colOff>935004</xdr:colOff>
      <xdr:row>26</xdr:row>
      <xdr:rowOff>759791</xdr:rowOff>
    </xdr:to>
    <xdr:pic>
      <xdr:nvPicPr>
        <xdr:cNvPr id="3" name="Picture 2">
          <a:extLst>
            <a:ext uri="{FF2B5EF4-FFF2-40B4-BE49-F238E27FC236}">
              <a16:creationId xmlns:a16="http://schemas.microsoft.com/office/drawing/2014/main" id="{B595BF04-42E6-4C10-BEE1-BE043548E2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249707" y="6626318"/>
          <a:ext cx="800099" cy="731520"/>
        </a:xfrm>
        <a:prstGeom prst="rect">
          <a:avLst/>
        </a:prstGeom>
        <a:noFill/>
        <a:ln>
          <a:noFill/>
        </a:ln>
      </xdr:spPr>
    </xdr:pic>
    <xdr:clientData/>
  </xdr:twoCellAnchor>
  <xdr:twoCellAnchor editAs="oneCell">
    <xdr:from>
      <xdr:col>8</xdr:col>
      <xdr:colOff>191277</xdr:colOff>
      <xdr:row>23</xdr:row>
      <xdr:rowOff>20804</xdr:rowOff>
    </xdr:from>
    <xdr:to>
      <xdr:col>8</xdr:col>
      <xdr:colOff>915177</xdr:colOff>
      <xdr:row>23</xdr:row>
      <xdr:rowOff>741862</xdr:rowOff>
    </xdr:to>
    <xdr:pic>
      <xdr:nvPicPr>
        <xdr:cNvPr id="4" name="Picture 3">
          <a:extLst>
            <a:ext uri="{FF2B5EF4-FFF2-40B4-BE49-F238E27FC236}">
              <a16:creationId xmlns:a16="http://schemas.microsoft.com/office/drawing/2014/main" id="{87896FF4-B3F3-4076-A64F-F305FA976F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3699" y="4148304"/>
          <a:ext cx="723900" cy="730583"/>
        </a:xfrm>
        <a:prstGeom prst="rect">
          <a:avLst/>
        </a:prstGeom>
        <a:ln>
          <a:noFill/>
        </a:ln>
      </xdr:spPr>
    </xdr:pic>
    <xdr:clientData/>
  </xdr:twoCellAnchor>
  <xdr:twoCellAnchor editAs="oneCell">
    <xdr:from>
      <xdr:col>8</xdr:col>
      <xdr:colOff>97757</xdr:colOff>
      <xdr:row>25</xdr:row>
      <xdr:rowOff>72107</xdr:rowOff>
    </xdr:from>
    <xdr:to>
      <xdr:col>8</xdr:col>
      <xdr:colOff>931845</xdr:colOff>
      <xdr:row>25</xdr:row>
      <xdr:rowOff>780767</xdr:rowOff>
    </xdr:to>
    <xdr:pic>
      <xdr:nvPicPr>
        <xdr:cNvPr id="5" name="Picture 4">
          <a:extLst>
            <a:ext uri="{FF2B5EF4-FFF2-40B4-BE49-F238E27FC236}">
              <a16:creationId xmlns:a16="http://schemas.microsoft.com/office/drawing/2014/main" id="{C8F303D6-54EA-4B29-8E92-D7989A5E198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220179" y="5846638"/>
          <a:ext cx="834088" cy="723900"/>
        </a:xfrm>
        <a:prstGeom prst="rect">
          <a:avLst/>
        </a:prstGeom>
        <a:noFill/>
        <a:ln>
          <a:noFill/>
        </a:ln>
      </xdr:spPr>
    </xdr:pic>
    <xdr:clientData/>
  </xdr:twoCellAnchor>
  <xdr:twoCellAnchor editAs="oneCell">
    <xdr:from>
      <xdr:col>8</xdr:col>
      <xdr:colOff>188084</xdr:colOff>
      <xdr:row>24</xdr:row>
      <xdr:rowOff>47311</xdr:rowOff>
    </xdr:from>
    <xdr:to>
      <xdr:col>8</xdr:col>
      <xdr:colOff>895343</xdr:colOff>
      <xdr:row>24</xdr:row>
      <xdr:rowOff>780736</xdr:rowOff>
    </xdr:to>
    <xdr:pic>
      <xdr:nvPicPr>
        <xdr:cNvPr id="6" name="Picture 5" descr="Logo&#10;&#10;Description automatically generated">
          <a:extLst>
            <a:ext uri="{FF2B5EF4-FFF2-40B4-BE49-F238E27FC236}">
              <a16:creationId xmlns:a16="http://schemas.microsoft.com/office/drawing/2014/main" id="{4E0532EC-50BC-44FA-BAB5-BA9C305969F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10506" y="4998327"/>
          <a:ext cx="714879" cy="7334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12</xdr:col>
          <xdr:colOff>351076</xdr:colOff>
          <xdr:row>24</xdr:row>
          <xdr:rowOff>59531</xdr:rowOff>
        </xdr:to>
        <xdr:pic>
          <xdr:nvPicPr>
            <xdr:cNvPr id="8" name="Picture 7">
              <a:extLst>
                <a:ext uri="{FF2B5EF4-FFF2-40B4-BE49-F238E27FC236}">
                  <a16:creationId xmlns:a16="http://schemas.microsoft.com/office/drawing/2014/main" id="{F6CCA01B-6348-EAC0-68DA-B1E59724C105}"/>
                </a:ext>
              </a:extLst>
            </xdr:cNvPr>
            <xdr:cNvPicPr>
              <a:picLocks noChangeAspect="1" noChangeArrowheads="1"/>
              <a:extLst>
                <a:ext uri="{84589F7E-364E-4C9E-8A38-B11213B215E9}">
                  <a14:cameraTool cellRange="Logo" spid="_x0000_s1477"/>
                </a:ext>
              </a:extLst>
            </xdr:cNvPicPr>
          </xdr:nvPicPr>
          <xdr:blipFill>
            <a:blip xmlns:r="http://schemas.openxmlformats.org/officeDocument/2006/relationships" r:embed="rId6"/>
            <a:srcRect/>
            <a:stretch>
              <a:fillRect/>
            </a:stretch>
          </xdr:blipFill>
          <xdr:spPr bwMode="auto">
            <a:xfrm>
              <a:off x="14714141" y="4107656"/>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39686</xdr:colOff>
      <xdr:row>27</xdr:row>
      <xdr:rowOff>198439</xdr:rowOff>
    </xdr:from>
    <xdr:to>
      <xdr:col>8</xdr:col>
      <xdr:colOff>1387197</xdr:colOff>
      <xdr:row>27</xdr:row>
      <xdr:rowOff>705737</xdr:rowOff>
    </xdr:to>
    <xdr:pic>
      <xdr:nvPicPr>
        <xdr:cNvPr id="9" name="Picture 8">
          <a:extLst>
            <a:ext uri="{FF2B5EF4-FFF2-40B4-BE49-F238E27FC236}">
              <a16:creationId xmlns:a16="http://schemas.microsoft.com/office/drawing/2014/main" id="{E9E2A1E4-6742-381C-AC10-7F2ACC1B7B1E}"/>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21267" b="19271"/>
        <a:stretch/>
      </xdr:blipFill>
      <xdr:spPr>
        <a:xfrm>
          <a:off x="11175999" y="7635877"/>
          <a:ext cx="1355131" cy="495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31</xdr:col>
      <xdr:colOff>167640</xdr:colOff>
      <xdr:row>102</xdr:row>
      <xdr:rowOff>81915</xdr:rowOff>
    </xdr:from>
    <xdr:ext cx="712568" cy="259080"/>
    <xdr:pic>
      <xdr:nvPicPr>
        <xdr:cNvPr id="4" name="Picture 3">
          <a:extLst>
            <a:ext uri="{FF2B5EF4-FFF2-40B4-BE49-F238E27FC236}">
              <a16:creationId xmlns:a16="http://schemas.microsoft.com/office/drawing/2014/main" id="{B8AA314E-F956-4EED-810D-A9415F87B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9640" y="1783651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5</xdr:row>
          <xdr:rowOff>4366</xdr:rowOff>
        </xdr:to>
        <xdr:pic>
          <xdr:nvPicPr>
            <xdr:cNvPr id="11" name="Picture 10">
              <a:extLst>
                <a:ext uri="{FF2B5EF4-FFF2-40B4-BE49-F238E27FC236}">
                  <a16:creationId xmlns:a16="http://schemas.microsoft.com/office/drawing/2014/main" id="{EB13502B-D0D9-5F78-64C9-1E58D93AA766}"/>
                </a:ext>
              </a:extLst>
            </xdr:cNvPr>
            <xdr:cNvPicPr>
              <a:picLocks noChangeAspect="1" noChangeArrowheads="1"/>
              <a:extLst>
                <a:ext uri="{84589F7E-364E-4C9E-8A38-B11213B215E9}">
                  <a14:cameraTool cellRange="Logo" spid="_x0000_s2880"/>
                </a:ext>
              </a:extLst>
            </xdr:cNvPicPr>
          </xdr:nvPicPr>
          <xdr:blipFill>
            <a:blip xmlns:r="http://schemas.openxmlformats.org/officeDocument/2006/relationships" r:embed="rId2"/>
            <a:srcRect/>
            <a:stretch>
              <a:fillRect/>
            </a:stretch>
          </xdr:blipFill>
          <xdr:spPr bwMode="auto">
            <a:xfrm>
              <a:off x="0" y="0"/>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16510</xdr:colOff>
          <xdr:row>0</xdr:row>
          <xdr:rowOff>0</xdr:rowOff>
        </xdr:from>
        <xdr:to>
          <xdr:col>48</xdr:col>
          <xdr:colOff>111760</xdr:colOff>
          <xdr:row>5</xdr:row>
          <xdr:rowOff>4366</xdr:rowOff>
        </xdr:to>
        <xdr:pic>
          <xdr:nvPicPr>
            <xdr:cNvPr id="13" name="Picture 12">
              <a:extLst>
                <a:ext uri="{FF2B5EF4-FFF2-40B4-BE49-F238E27FC236}">
                  <a16:creationId xmlns:a16="http://schemas.microsoft.com/office/drawing/2014/main" id="{138D7C72-346C-6F66-1326-D0250FDBB0F8}"/>
                </a:ext>
              </a:extLst>
            </xdr:cNvPr>
            <xdr:cNvPicPr>
              <a:picLocks noChangeAspect="1" noChangeArrowheads="1"/>
              <a:extLst>
                <a:ext uri="{84589F7E-364E-4C9E-8A38-B11213B215E9}">
                  <a14:cameraTool cellRange="Logo" spid="_x0000_s2881"/>
                </a:ext>
              </a:extLst>
            </xdr:cNvPicPr>
          </xdr:nvPicPr>
          <xdr:blipFill>
            <a:blip xmlns:r="http://schemas.openxmlformats.org/officeDocument/2006/relationships" r:embed="rId2"/>
            <a:srcRect/>
            <a:stretch>
              <a:fillRect/>
            </a:stretch>
          </xdr:blipFill>
          <xdr:spPr bwMode="auto">
            <a:xfrm>
              <a:off x="7128510" y="0"/>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31</xdr:col>
      <xdr:colOff>182880</xdr:colOff>
      <xdr:row>55</xdr:row>
      <xdr:rowOff>73025</xdr:rowOff>
    </xdr:from>
    <xdr:ext cx="712568" cy="259080"/>
    <xdr:pic>
      <xdr:nvPicPr>
        <xdr:cNvPr id="2" name="Picture 1">
          <a:extLst>
            <a:ext uri="{FF2B5EF4-FFF2-40B4-BE49-F238E27FC236}">
              <a16:creationId xmlns:a16="http://schemas.microsoft.com/office/drawing/2014/main" id="{C46CAA91-0893-4835-BF01-71826D610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880" y="8874125"/>
          <a:ext cx="712568" cy="2590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32</xdr:col>
      <xdr:colOff>20320</xdr:colOff>
      <xdr:row>54</xdr:row>
      <xdr:rowOff>87630</xdr:rowOff>
    </xdr:from>
    <xdr:ext cx="712568" cy="259080"/>
    <xdr:pic>
      <xdr:nvPicPr>
        <xdr:cNvPr id="4" name="Picture 3">
          <a:extLst>
            <a:ext uri="{FF2B5EF4-FFF2-40B4-BE49-F238E27FC236}">
              <a16:creationId xmlns:a16="http://schemas.microsoft.com/office/drawing/2014/main" id="{BBEFF0D5-088E-4922-9467-04ABD3827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2820" y="8907780"/>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5</xdr:row>
          <xdr:rowOff>4366</xdr:rowOff>
        </xdr:to>
        <xdr:pic>
          <xdr:nvPicPr>
            <xdr:cNvPr id="5" name="Picture 4">
              <a:extLst>
                <a:ext uri="{FF2B5EF4-FFF2-40B4-BE49-F238E27FC236}">
                  <a16:creationId xmlns:a16="http://schemas.microsoft.com/office/drawing/2014/main" id="{1A11E9B0-C303-840C-9313-19A3AEF14C8E}"/>
                </a:ext>
              </a:extLst>
            </xdr:cNvPr>
            <xdr:cNvPicPr>
              <a:picLocks noChangeAspect="1" noChangeArrowheads="1"/>
              <a:extLst>
                <a:ext uri="{84589F7E-364E-4C9E-8A38-B11213B215E9}">
                  <a14:cameraTool cellRange="Logo" spid="_x0000_s3896"/>
                </a:ext>
              </a:extLst>
            </xdr:cNvPicPr>
          </xdr:nvPicPr>
          <xdr:blipFill>
            <a:blip xmlns:r="http://schemas.openxmlformats.org/officeDocument/2006/relationships" r:embed="rId2"/>
            <a:srcRect/>
            <a:stretch>
              <a:fillRect/>
            </a:stretch>
          </xdr:blipFill>
          <xdr:spPr bwMode="auto">
            <a:xfrm>
              <a:off x="0" y="0"/>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xdr:colOff>
          <xdr:row>0</xdr:row>
          <xdr:rowOff>0</xdr:rowOff>
        </xdr:from>
        <xdr:to>
          <xdr:col>48</xdr:col>
          <xdr:colOff>110490</xdr:colOff>
          <xdr:row>5</xdr:row>
          <xdr:rowOff>4366</xdr:rowOff>
        </xdr:to>
        <xdr:pic>
          <xdr:nvPicPr>
            <xdr:cNvPr id="8" name="Picture 7">
              <a:extLst>
                <a:ext uri="{FF2B5EF4-FFF2-40B4-BE49-F238E27FC236}">
                  <a16:creationId xmlns:a16="http://schemas.microsoft.com/office/drawing/2014/main" id="{CF3DDB08-17AD-D360-8181-3E0A0A1B22DA}"/>
                </a:ext>
              </a:extLst>
            </xdr:cNvPr>
            <xdr:cNvPicPr>
              <a:picLocks noChangeAspect="1" noChangeArrowheads="1"/>
              <a:extLst>
                <a:ext uri="{84589F7E-364E-4C9E-8A38-B11213B215E9}">
                  <a14:cameraTool cellRange="Logo" spid="_x0000_s3897"/>
                </a:ext>
              </a:extLst>
            </xdr:cNvPicPr>
          </xdr:nvPicPr>
          <xdr:blipFill>
            <a:blip xmlns:r="http://schemas.openxmlformats.org/officeDocument/2006/relationships" r:embed="rId2"/>
            <a:srcRect/>
            <a:stretch>
              <a:fillRect/>
            </a:stretch>
          </xdr:blipFill>
          <xdr:spPr bwMode="auto">
            <a:xfrm>
              <a:off x="7127240" y="0"/>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31</xdr:col>
      <xdr:colOff>187325</xdr:colOff>
      <xdr:row>115</xdr:row>
      <xdr:rowOff>102235</xdr:rowOff>
    </xdr:from>
    <xdr:ext cx="712568" cy="259080"/>
    <xdr:pic>
      <xdr:nvPicPr>
        <xdr:cNvPr id="2" name="Picture 1" descr="A blue text on a white background&#10;&#10;Description automatically generated">
          <a:extLst>
            <a:ext uri="{FF2B5EF4-FFF2-40B4-BE49-F238E27FC236}">
              <a16:creationId xmlns:a16="http://schemas.microsoft.com/office/drawing/2014/main" id="{DCB8375C-D476-4A97-B47F-90BEEE38E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1789112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43</xdr:col>
          <xdr:colOff>98425</xdr:colOff>
          <xdr:row>0</xdr:row>
          <xdr:rowOff>19685</xdr:rowOff>
        </xdr:from>
        <xdr:to>
          <xdr:col>51</xdr:col>
          <xdr:colOff>3175</xdr:colOff>
          <xdr:row>5</xdr:row>
          <xdr:rowOff>24051</xdr:rowOff>
        </xdr:to>
        <xdr:pic>
          <xdr:nvPicPr>
            <xdr:cNvPr id="3" name="Picture 2">
              <a:extLst>
                <a:ext uri="{FF2B5EF4-FFF2-40B4-BE49-F238E27FC236}">
                  <a16:creationId xmlns:a16="http://schemas.microsoft.com/office/drawing/2014/main" id="{5E3EBB79-0BB8-439A-83B6-E151D506E0A3}"/>
                </a:ext>
              </a:extLst>
            </xdr:cNvPr>
            <xdr:cNvPicPr>
              <a:picLocks noChangeAspect="1" noChangeArrowheads="1"/>
              <a:extLst>
                <a:ext uri="{84589F7E-364E-4C9E-8A38-B11213B215E9}">
                  <a14:cameraTool cellRange="Logo" spid="_x0000_s9330"/>
                </a:ext>
              </a:extLst>
            </xdr:cNvPicPr>
          </xdr:nvPicPr>
          <xdr:blipFill>
            <a:blip xmlns:r="http://schemas.openxmlformats.org/officeDocument/2006/relationships" r:embed="rId2"/>
            <a:srcRect/>
            <a:stretch>
              <a:fillRect/>
            </a:stretch>
          </xdr:blipFill>
          <xdr:spPr bwMode="auto">
            <a:xfrm>
              <a:off x="7210425" y="19685"/>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31</xdr:col>
      <xdr:colOff>187325</xdr:colOff>
      <xdr:row>65</xdr:row>
      <xdr:rowOff>117475</xdr:rowOff>
    </xdr:from>
    <xdr:ext cx="712568" cy="259080"/>
    <xdr:pic>
      <xdr:nvPicPr>
        <xdr:cNvPr id="4" name="Picture 3">
          <a:extLst>
            <a:ext uri="{FF2B5EF4-FFF2-40B4-BE49-F238E27FC236}">
              <a16:creationId xmlns:a16="http://schemas.microsoft.com/office/drawing/2014/main" id="{5902D0BF-2D2D-48A5-9474-0FFAA980B9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6150" y="889952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5</xdr:row>
          <xdr:rowOff>4366</xdr:rowOff>
        </xdr:to>
        <xdr:pic>
          <xdr:nvPicPr>
            <xdr:cNvPr id="5" name="Picture 4">
              <a:extLst>
                <a:ext uri="{FF2B5EF4-FFF2-40B4-BE49-F238E27FC236}">
                  <a16:creationId xmlns:a16="http://schemas.microsoft.com/office/drawing/2014/main" id="{76D0F6B2-ABAB-4FEC-AAF3-6D75B676EAAD}"/>
                </a:ext>
              </a:extLst>
            </xdr:cNvPr>
            <xdr:cNvPicPr>
              <a:picLocks noChangeAspect="1"/>
              <a:extLst>
                <a:ext uri="{84589F7E-364E-4C9E-8A38-B11213B215E9}">
                  <a14:cameraTool cellRange="Logo" spid="_x0000_s9331"/>
                </a:ext>
              </a:extLst>
            </xdr:cNvPicPr>
          </xdr:nvPicPr>
          <xdr:blipFill rotWithShape="1">
            <a:blip xmlns:r="http://schemas.openxmlformats.org/officeDocument/2006/relationships" r:embed="rId2"/>
            <a:stretch>
              <a:fillRect/>
            </a:stretch>
          </xdr:blipFill>
          <xdr:spPr bwMode="auto">
            <a:xfrm>
              <a:off x="0" y="0"/>
              <a:ext cx="1428750" cy="823516"/>
            </a:xfrm>
            <a:prstGeom prst="rect">
              <a:avLst/>
            </a:prstGeom>
            <a:noFill/>
            <a:ln>
              <a:noFill/>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31</xdr:col>
      <xdr:colOff>187325</xdr:colOff>
      <xdr:row>56</xdr:row>
      <xdr:rowOff>102235</xdr:rowOff>
    </xdr:from>
    <xdr:ext cx="712568" cy="259080"/>
    <xdr:pic>
      <xdr:nvPicPr>
        <xdr:cNvPr id="4" name="Picture 3">
          <a:extLst>
            <a:ext uri="{FF2B5EF4-FFF2-40B4-BE49-F238E27FC236}">
              <a16:creationId xmlns:a16="http://schemas.microsoft.com/office/drawing/2014/main" id="{C6A442DC-42C2-4CA3-9C8C-17ADDB07E0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9325" y="9036685"/>
          <a:ext cx="712568" cy="25908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158750</xdr:colOff>
          <xdr:row>5</xdr:row>
          <xdr:rowOff>4366</xdr:rowOff>
        </xdr:to>
        <xdr:pic>
          <xdr:nvPicPr>
            <xdr:cNvPr id="7" name="Picture 6">
              <a:extLst>
                <a:ext uri="{FF2B5EF4-FFF2-40B4-BE49-F238E27FC236}">
                  <a16:creationId xmlns:a16="http://schemas.microsoft.com/office/drawing/2014/main" id="{3A36E1A5-25D8-97A0-77A7-F7CF261B09AD}"/>
                </a:ext>
              </a:extLst>
            </xdr:cNvPr>
            <xdr:cNvPicPr>
              <a:picLocks noChangeAspect="1" noChangeArrowheads="1"/>
              <a:extLst>
                <a:ext uri="{84589F7E-364E-4C9E-8A38-B11213B215E9}">
                  <a14:cameraTool cellRange="Logo" spid="_x0000_s5943"/>
                </a:ext>
              </a:extLst>
            </xdr:cNvPicPr>
          </xdr:nvPicPr>
          <xdr:blipFill>
            <a:blip xmlns:r="http://schemas.openxmlformats.org/officeDocument/2006/relationships" r:embed="rId2"/>
            <a:srcRect/>
            <a:stretch>
              <a:fillRect/>
            </a:stretch>
          </xdr:blipFill>
          <xdr:spPr bwMode="auto">
            <a:xfrm>
              <a:off x="0" y="0"/>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98425</xdr:colOff>
          <xdr:row>0</xdr:row>
          <xdr:rowOff>19685</xdr:rowOff>
        </xdr:from>
        <xdr:to>
          <xdr:col>51</xdr:col>
          <xdr:colOff>3175</xdr:colOff>
          <xdr:row>5</xdr:row>
          <xdr:rowOff>24051</xdr:rowOff>
        </xdr:to>
        <xdr:pic>
          <xdr:nvPicPr>
            <xdr:cNvPr id="9" name="Picture 8">
              <a:extLst>
                <a:ext uri="{FF2B5EF4-FFF2-40B4-BE49-F238E27FC236}">
                  <a16:creationId xmlns:a16="http://schemas.microsoft.com/office/drawing/2014/main" id="{778D52F7-C18C-6919-6256-EA65FA177FF5}"/>
                </a:ext>
              </a:extLst>
            </xdr:cNvPr>
            <xdr:cNvPicPr>
              <a:picLocks noChangeAspect="1" noChangeArrowheads="1"/>
              <a:extLst>
                <a:ext uri="{84589F7E-364E-4C9E-8A38-B11213B215E9}">
                  <a14:cameraTool cellRange="Logo" spid="_x0000_s5944"/>
                </a:ext>
              </a:extLst>
            </xdr:cNvPicPr>
          </xdr:nvPicPr>
          <xdr:blipFill>
            <a:blip xmlns:r="http://schemas.openxmlformats.org/officeDocument/2006/relationships" r:embed="rId2"/>
            <a:srcRect/>
            <a:stretch>
              <a:fillRect/>
            </a:stretch>
          </xdr:blipFill>
          <xdr:spPr bwMode="auto">
            <a:xfrm>
              <a:off x="7210425" y="19685"/>
              <a:ext cx="1428750" cy="82351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249D68-AC15-475F-8A1E-CFC48BF45601}" name="Material" displayName="Material" ref="A1:A10" totalsRowShown="0">
  <autoFilter ref="A1:A10" xr:uid="{4350EFB0-EACE-4F2E-965F-30EBADAB0D63}"/>
  <sortState xmlns:xlrd2="http://schemas.microsoft.com/office/spreadsheetml/2017/richdata2" ref="A2:A10">
    <sortCondition ref="A2:A10"/>
  </sortState>
  <tableColumns count="1">
    <tableColumn id="1" xr3:uid="{373C1E82-413E-4530-A108-737D1C34A191}" name="Materi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1860DD-F6B2-47E6-9327-4B5930E81D17}" name="Table4" displayName="Table4" ref="C1:C7" totalsRowShown="0">
  <autoFilter ref="C1:C7" xr:uid="{6939741E-8EC4-48CA-B62A-CDE619601AF9}"/>
  <tableColumns count="1">
    <tableColumn id="1" xr3:uid="{E67E43E4-C4E3-4C1B-A956-76AA2345DE8E}" name="Sha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9F5225-F27F-4478-B13D-09DABF4E6617}" name="Table2" displayName="Table2" ref="E1:E4" totalsRowShown="0">
  <autoFilter ref="E1:E4" xr:uid="{2397A227-8DCB-4BDE-A6B8-65F88654921D}"/>
  <tableColumns count="1">
    <tableColumn id="1" xr3:uid="{8439F5B8-8D77-468A-AE07-AB21E0D8AA63}" name="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C66006D-67BB-40C4-9BC1-3096E5FA00CB}" name="Table6" displayName="Table6" ref="G1:G10" totalsRowShown="0">
  <autoFilter ref="G1:G10" xr:uid="{88C10C78-AF29-47BA-9C97-B74BAA8C7E1E}"/>
  <tableColumns count="1">
    <tableColumn id="1" xr3:uid="{CEA8106C-819B-40E5-907A-E379BEB9EE07}" name="Design Respons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4495F-BEE8-4BFD-982F-CAC470BBE348}">
  <sheetPr codeName="Sheet7">
    <tabColor rgb="FFFF0000"/>
  </sheetPr>
  <dimension ref="A1:N29"/>
  <sheetViews>
    <sheetView showGridLines="0" zoomScale="96" zoomScaleNormal="96" workbookViewId="0">
      <selection activeCell="C14" sqref="C14"/>
    </sheetView>
  </sheetViews>
  <sheetFormatPr defaultRowHeight="14.4" x14ac:dyDescent="0.3"/>
  <cols>
    <col min="1" max="1" width="20.77734375" customWidth="1"/>
    <col min="2" max="2" width="3.77734375" customWidth="1"/>
    <col min="3" max="3" width="20.77734375" customWidth="1"/>
    <col min="4" max="4" width="3.77734375" customWidth="1"/>
    <col min="5" max="5" width="20.77734375" customWidth="1"/>
    <col min="6" max="6" width="3.77734375" customWidth="1"/>
    <col min="7" max="7" width="72.6640625" customWidth="1"/>
    <col min="8" max="8" width="15.77734375" customWidth="1"/>
    <col min="9" max="9" width="20.77734375" customWidth="1"/>
    <col min="10" max="14" width="15.77734375" customWidth="1"/>
  </cols>
  <sheetData>
    <row r="1" spans="1:14" x14ac:dyDescent="0.3">
      <c r="A1" t="s">
        <v>84</v>
      </c>
      <c r="C1" t="s">
        <v>85</v>
      </c>
      <c r="E1" t="s">
        <v>86</v>
      </c>
      <c r="G1" t="s">
        <v>87</v>
      </c>
      <c r="J1" s="44" t="s">
        <v>88</v>
      </c>
      <c r="K1" s="44" t="s">
        <v>89</v>
      </c>
      <c r="L1" s="44" t="s">
        <v>90</v>
      </c>
      <c r="M1" s="44" t="s">
        <v>91</v>
      </c>
      <c r="N1" s="44" t="s">
        <v>92</v>
      </c>
    </row>
    <row r="2" spans="1:14" x14ac:dyDescent="0.3">
      <c r="A2" t="s">
        <v>93</v>
      </c>
      <c r="C2" t="s">
        <v>94</v>
      </c>
      <c r="E2" t="s">
        <v>95</v>
      </c>
      <c r="G2" t="s">
        <v>197</v>
      </c>
      <c r="I2" s="45" t="s">
        <v>96</v>
      </c>
      <c r="J2" s="46">
        <v>1.1000000000000001</v>
      </c>
      <c r="K2" s="46">
        <v>1.1000000000000001</v>
      </c>
      <c r="L2" s="46">
        <v>2</v>
      </c>
      <c r="M2" s="46">
        <v>1.1000000000000001</v>
      </c>
      <c r="N2" s="47">
        <v>1.1399999999999999</v>
      </c>
    </row>
    <row r="3" spans="1:14" x14ac:dyDescent="0.3">
      <c r="A3" t="s">
        <v>97</v>
      </c>
      <c r="C3" t="s">
        <v>98</v>
      </c>
      <c r="E3" t="s">
        <v>99</v>
      </c>
      <c r="G3" t="s">
        <v>198</v>
      </c>
      <c r="I3" s="45" t="s">
        <v>100</v>
      </c>
      <c r="J3" s="46">
        <v>4.1100000000000003</v>
      </c>
      <c r="K3" s="46">
        <v>4.1399999999999997</v>
      </c>
      <c r="L3" s="46">
        <v>5.65</v>
      </c>
      <c r="M3" s="46">
        <v>4.24</v>
      </c>
      <c r="N3" s="47">
        <v>4.21</v>
      </c>
    </row>
    <row r="4" spans="1:14" x14ac:dyDescent="0.3">
      <c r="A4" t="s">
        <v>101</v>
      </c>
      <c r="C4" t="s">
        <v>102</v>
      </c>
      <c r="E4" t="s">
        <v>103</v>
      </c>
      <c r="G4" t="s">
        <v>199</v>
      </c>
      <c r="I4" s="45" t="s">
        <v>104</v>
      </c>
      <c r="J4" s="46">
        <v>5.01</v>
      </c>
      <c r="K4" s="46">
        <v>5.0599999999999996</v>
      </c>
      <c r="L4" s="46">
        <v>7.13</v>
      </c>
      <c r="M4" s="46">
        <v>5.3</v>
      </c>
      <c r="N4" s="47">
        <v>5.24</v>
      </c>
    </row>
    <row r="5" spans="1:14" x14ac:dyDescent="0.3">
      <c r="A5" t="s">
        <v>105</v>
      </c>
      <c r="C5" t="s">
        <v>106</v>
      </c>
      <c r="G5" t="s">
        <v>200</v>
      </c>
      <c r="I5" s="45" t="s">
        <v>107</v>
      </c>
      <c r="J5" s="46">
        <v>5.87</v>
      </c>
      <c r="K5" s="46">
        <v>5.91</v>
      </c>
      <c r="L5" s="46">
        <v>8.5299999999999994</v>
      </c>
      <c r="M5" s="46">
        <v>6.24</v>
      </c>
      <c r="N5" s="47">
        <v>6.17</v>
      </c>
    </row>
    <row r="6" spans="1:14" x14ac:dyDescent="0.3">
      <c r="A6" t="s">
        <v>108</v>
      </c>
      <c r="C6" t="s">
        <v>109</v>
      </c>
      <c r="G6" t="s">
        <v>201</v>
      </c>
      <c r="I6" s="45" t="s">
        <v>110</v>
      </c>
      <c r="J6" s="46">
        <v>7.21</v>
      </c>
      <c r="K6" s="46">
        <v>7.26</v>
      </c>
      <c r="L6" s="46">
        <v>10.7</v>
      </c>
      <c r="M6" s="46">
        <v>7.64</v>
      </c>
      <c r="N6" s="47">
        <v>7.55</v>
      </c>
    </row>
    <row r="7" spans="1:14" x14ac:dyDescent="0.3">
      <c r="A7" t="s">
        <v>111</v>
      </c>
      <c r="C7" t="s">
        <v>112</v>
      </c>
      <c r="I7" s="45" t="s">
        <v>113</v>
      </c>
      <c r="J7" s="46">
        <v>9.65</v>
      </c>
      <c r="K7" s="46">
        <v>9.83</v>
      </c>
      <c r="L7" s="46">
        <v>14.7</v>
      </c>
      <c r="M7" s="46">
        <v>10</v>
      </c>
      <c r="N7" s="47">
        <v>9.93</v>
      </c>
    </row>
    <row r="8" spans="1:14" x14ac:dyDescent="0.3">
      <c r="A8" t="s">
        <v>112</v>
      </c>
      <c r="I8" s="45" t="s">
        <v>118</v>
      </c>
      <c r="J8" s="50" t="s">
        <v>122</v>
      </c>
      <c r="K8" s="50" t="s">
        <v>124</v>
      </c>
      <c r="L8" s="50" t="s">
        <v>125</v>
      </c>
      <c r="M8" s="50" t="s">
        <v>125</v>
      </c>
      <c r="N8" s="50" t="s">
        <v>123</v>
      </c>
    </row>
    <row r="9" spans="1:14" x14ac:dyDescent="0.3">
      <c r="A9" t="s">
        <v>114</v>
      </c>
      <c r="I9" s="45" t="s">
        <v>119</v>
      </c>
      <c r="J9" t="s">
        <v>120</v>
      </c>
      <c r="K9" t="s">
        <v>121</v>
      </c>
      <c r="L9" t="s">
        <v>120</v>
      </c>
      <c r="M9" t="s">
        <v>120</v>
      </c>
      <c r="N9" t="s">
        <v>120</v>
      </c>
    </row>
    <row r="10" spans="1:14" x14ac:dyDescent="0.3">
      <c r="A10" t="s">
        <v>115</v>
      </c>
    </row>
    <row r="13" spans="1:14" x14ac:dyDescent="0.3">
      <c r="A13" s="45" t="s">
        <v>116</v>
      </c>
      <c r="C13" s="55">
        <v>45566</v>
      </c>
    </row>
    <row r="14" spans="1:14" x14ac:dyDescent="0.3">
      <c r="A14" s="48" t="s">
        <v>117</v>
      </c>
      <c r="C14" s="54" t="s">
        <v>91</v>
      </c>
      <c r="L14" s="47"/>
      <c r="M14" s="46"/>
    </row>
    <row r="15" spans="1:14" x14ac:dyDescent="0.3">
      <c r="A15" s="45" t="s">
        <v>96</v>
      </c>
      <c r="C15" s="46">
        <f>HLOOKUP($C$14,$J$1:$N$9,2)</f>
        <v>1.1000000000000001</v>
      </c>
      <c r="D15" s="44" t="str">
        <f>TEXT(C15,"0.00")</f>
        <v>1.10</v>
      </c>
    </row>
    <row r="16" spans="1:14" x14ac:dyDescent="0.3">
      <c r="A16" s="45" t="s">
        <v>100</v>
      </c>
      <c r="C16" s="46">
        <f>HLOOKUP($C$14,$J$1:$N$9,3)</f>
        <v>4.24</v>
      </c>
    </row>
    <row r="17" spans="1:12" x14ac:dyDescent="0.3">
      <c r="A17" s="45" t="s">
        <v>104</v>
      </c>
      <c r="C17" s="46">
        <f>HLOOKUP($C$14,$J$1:$N$9,4)</f>
        <v>5.3</v>
      </c>
      <c r="D17" s="46"/>
    </row>
    <row r="18" spans="1:12" x14ac:dyDescent="0.3">
      <c r="A18" s="45" t="s">
        <v>107</v>
      </c>
      <c r="C18" s="46">
        <f>HLOOKUP($C$14,$J$1:$N$9,5)</f>
        <v>6.24</v>
      </c>
    </row>
    <row r="19" spans="1:12" x14ac:dyDescent="0.3">
      <c r="A19" s="45" t="s">
        <v>110</v>
      </c>
      <c r="C19" s="46">
        <f>HLOOKUP($C$14,$J$1:$N$9,6)</f>
        <v>7.64</v>
      </c>
    </row>
    <row r="20" spans="1:12" x14ac:dyDescent="0.3">
      <c r="A20" s="45" t="s">
        <v>113</v>
      </c>
      <c r="C20" s="46">
        <f>HLOOKUP($C$14,$J$1:$N$9,7)</f>
        <v>10</v>
      </c>
    </row>
    <row r="21" spans="1:12" x14ac:dyDescent="0.3">
      <c r="A21" s="45" t="s">
        <v>118</v>
      </c>
      <c r="C21" s="49" t="str">
        <f>HLOOKUP($C$14,$J$1:$N$9,8)</f>
        <v>1 October 2015</v>
      </c>
    </row>
    <row r="22" spans="1:12" x14ac:dyDescent="0.3">
      <c r="A22" s="45" t="s">
        <v>119</v>
      </c>
      <c r="C22" s="49" t="str">
        <f>HLOOKUP($C$14,$J$1:$N$9,9)</f>
        <v>City</v>
      </c>
    </row>
    <row r="23" spans="1:12" x14ac:dyDescent="0.3">
      <c r="L23" t="s">
        <v>162</v>
      </c>
    </row>
    <row r="24" spans="1:12" ht="60" customHeight="1" x14ac:dyDescent="0.3">
      <c r="G24" s="45"/>
      <c r="H24" s="5" t="s">
        <v>88</v>
      </c>
      <c r="K24" s="5"/>
    </row>
    <row r="25" spans="1:12" ht="64.95" customHeight="1" x14ac:dyDescent="0.3">
      <c r="G25" s="45"/>
      <c r="H25" s="5" t="s">
        <v>89</v>
      </c>
    </row>
    <row r="26" spans="1:12" ht="64.95" customHeight="1" x14ac:dyDescent="0.3">
      <c r="G26" s="45"/>
      <c r="H26" s="5" t="s">
        <v>90</v>
      </c>
    </row>
    <row r="27" spans="1:12" ht="64.95" customHeight="1" x14ac:dyDescent="0.3">
      <c r="G27" s="45"/>
      <c r="H27" s="5" t="s">
        <v>91</v>
      </c>
    </row>
    <row r="28" spans="1:12" ht="64.95" customHeight="1" x14ac:dyDescent="0.3">
      <c r="G28" s="45"/>
      <c r="H28" s="5" t="s">
        <v>92</v>
      </c>
    </row>
    <row r="29" spans="1:12" ht="64.95" customHeight="1" x14ac:dyDescent="0.3"/>
  </sheetData>
  <dataValidations count="1">
    <dataValidation type="list" allowBlank="1" showInputMessage="1" showErrorMessage="1" sqref="C14" xr:uid="{E50E62C7-BCD3-4825-840B-123D04D0FEF5}">
      <formula1>$J$1:$N$1</formula1>
    </dataValidation>
  </dataValidations>
  <pageMargins left="0.7" right="0.7" top="0.75" bottom="0.75" header="0.3" footer="0.3"/>
  <pageSetup orientation="portrait" horizontalDpi="1200" verticalDpi="1200" r:id="rId1"/>
  <drawing r:id="rId2"/>
  <legacyDrawing r:id="rId3"/>
  <tableParts count="4">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6B28-12BE-48D1-892F-18F20A05D081}">
  <sheetPr codeName="Sheet2">
    <tabColor theme="2" tint="-0.499984740745262"/>
    <pageSetUpPr fitToPage="1"/>
  </sheetPr>
  <dimension ref="A1:T49"/>
  <sheetViews>
    <sheetView showGridLines="0" showRowColHeaders="0" tabSelected="1" zoomScale="120" zoomScaleNormal="120" workbookViewId="0">
      <selection activeCell="B1" sqref="B1"/>
    </sheetView>
  </sheetViews>
  <sheetFormatPr defaultColWidth="0" defaultRowHeight="0" customHeight="1" zeroHeight="1" x14ac:dyDescent="0.3"/>
  <cols>
    <col min="1" max="1" width="2.77734375" style="32" customWidth="1"/>
    <col min="2" max="2" width="5.77734375" style="31" customWidth="1"/>
    <col min="3" max="8" width="2.77734375" style="32" customWidth="1"/>
    <col min="9" max="17" width="8.88671875" style="32" customWidth="1"/>
    <col min="18" max="20" width="0" style="32" hidden="1" customWidth="1"/>
    <col min="21" max="16384" width="8.88671875" style="32" hidden="1"/>
  </cols>
  <sheetData>
    <row r="1" spans="2:17" ht="19.95" customHeight="1" x14ac:dyDescent="0.3"/>
    <row r="2" spans="2:17" ht="19.95" customHeight="1" x14ac:dyDescent="0.3">
      <c r="B2" s="38" t="s">
        <v>6</v>
      </c>
    </row>
    <row r="3" spans="2:17" ht="4.95" customHeight="1" x14ac:dyDescent="0.3">
      <c r="B3" s="38"/>
    </row>
    <row r="4" spans="2:17" ht="19.95" customHeight="1" x14ac:dyDescent="0.3">
      <c r="B4" s="31">
        <v>1</v>
      </c>
      <c r="C4" s="83" t="s">
        <v>168</v>
      </c>
      <c r="D4" s="83"/>
      <c r="E4" s="83"/>
      <c r="F4" s="83"/>
      <c r="G4" s="83"/>
      <c r="H4" s="83"/>
      <c r="I4" s="83"/>
      <c r="J4" s="83"/>
      <c r="K4" s="83"/>
      <c r="L4" s="83"/>
      <c r="M4" s="83"/>
      <c r="N4" s="83"/>
      <c r="O4" s="83"/>
      <c r="P4" s="83"/>
      <c r="Q4" s="83"/>
    </row>
    <row r="5" spans="2:17" ht="19.95" customHeight="1" x14ac:dyDescent="0.3">
      <c r="B5" s="31">
        <f>B4+1</f>
        <v>2</v>
      </c>
      <c r="C5" s="32" t="s">
        <v>7</v>
      </c>
    </row>
    <row r="6" spans="2:17" ht="19.95" customHeight="1" x14ac:dyDescent="0.3">
      <c r="C6" s="33"/>
      <c r="D6" s="33"/>
      <c r="E6" s="33"/>
      <c r="F6" s="33"/>
      <c r="I6" s="32" t="s">
        <v>169</v>
      </c>
    </row>
    <row r="7" spans="2:17" ht="10.050000000000001" customHeight="1" x14ac:dyDescent="0.3"/>
    <row r="8" spans="2:17" ht="15" customHeight="1" x14ac:dyDescent="0.3">
      <c r="C8" s="34"/>
      <c r="D8" s="34"/>
      <c r="E8" s="34"/>
      <c r="F8" s="34"/>
      <c r="I8" s="82" t="s">
        <v>187</v>
      </c>
      <c r="J8" s="82"/>
      <c r="K8" s="82"/>
      <c r="L8" s="82"/>
      <c r="M8" s="82"/>
      <c r="N8" s="82"/>
      <c r="O8" s="82"/>
      <c r="P8" s="82"/>
      <c r="Q8" s="82"/>
    </row>
    <row r="9" spans="2:17" ht="15" customHeight="1" x14ac:dyDescent="0.3">
      <c r="I9" s="82"/>
      <c r="J9" s="82"/>
      <c r="K9" s="82"/>
      <c r="L9" s="82"/>
      <c r="M9" s="82"/>
      <c r="N9" s="82"/>
      <c r="O9" s="82"/>
      <c r="P9" s="82"/>
      <c r="Q9" s="82"/>
    </row>
    <row r="10" spans="2:17" ht="10.050000000000001" customHeight="1" x14ac:dyDescent="0.3">
      <c r="I10" s="40"/>
      <c r="J10" s="40"/>
      <c r="K10" s="40"/>
      <c r="L10" s="40"/>
      <c r="M10" s="40"/>
      <c r="N10" s="40"/>
      <c r="O10" s="40"/>
      <c r="P10" s="40"/>
      <c r="Q10" s="40"/>
    </row>
    <row r="11" spans="2:17" ht="15" customHeight="1" x14ac:dyDescent="0.3">
      <c r="F11" s="35"/>
      <c r="I11" s="82" t="s">
        <v>170</v>
      </c>
      <c r="J11" s="82"/>
      <c r="K11" s="82"/>
      <c r="L11" s="82"/>
      <c r="M11" s="82"/>
      <c r="N11" s="82"/>
      <c r="O11" s="82"/>
      <c r="P11" s="82"/>
      <c r="Q11" s="82"/>
    </row>
    <row r="12" spans="2:17" ht="15" customHeight="1" x14ac:dyDescent="0.3">
      <c r="I12" s="82"/>
      <c r="J12" s="82"/>
      <c r="K12" s="82"/>
      <c r="L12" s="82"/>
      <c r="M12" s="82"/>
      <c r="N12" s="82"/>
      <c r="O12" s="82"/>
      <c r="P12" s="82"/>
      <c r="Q12" s="82"/>
    </row>
    <row r="13" spans="2:17" ht="15" customHeight="1" x14ac:dyDescent="0.3">
      <c r="I13" s="82"/>
      <c r="J13" s="82"/>
      <c r="K13" s="82"/>
      <c r="L13" s="82"/>
      <c r="M13" s="82"/>
      <c r="N13" s="82"/>
      <c r="O13" s="82"/>
      <c r="P13" s="82"/>
      <c r="Q13" s="82"/>
    </row>
    <row r="14" spans="2:17" ht="15" customHeight="1" x14ac:dyDescent="0.3">
      <c r="I14" s="82"/>
      <c r="J14" s="82"/>
      <c r="K14" s="82"/>
      <c r="L14" s="82"/>
      <c r="M14" s="82"/>
      <c r="N14" s="82"/>
      <c r="O14" s="82"/>
      <c r="P14" s="82"/>
      <c r="Q14" s="82"/>
    </row>
    <row r="15" spans="2:17" ht="10.050000000000001" customHeight="1" x14ac:dyDescent="0.3">
      <c r="I15" s="41"/>
      <c r="J15" s="41"/>
      <c r="K15" s="41"/>
      <c r="L15" s="41"/>
      <c r="M15" s="41"/>
      <c r="N15" s="41"/>
      <c r="O15" s="41"/>
      <c r="P15" s="41"/>
      <c r="Q15" s="41"/>
    </row>
    <row r="16" spans="2:17" ht="15" customHeight="1" x14ac:dyDescent="0.3">
      <c r="C16" s="35"/>
      <c r="D16" s="2" t="s">
        <v>20</v>
      </c>
      <c r="E16" s="2"/>
      <c r="F16" s="35"/>
      <c r="G16" s="2" t="s">
        <v>21</v>
      </c>
      <c r="I16" s="82" t="s">
        <v>73</v>
      </c>
      <c r="J16" s="82"/>
      <c r="K16" s="82"/>
      <c r="L16" s="82"/>
      <c r="M16" s="82"/>
      <c r="N16" s="82"/>
      <c r="O16" s="82"/>
      <c r="P16" s="82"/>
      <c r="Q16" s="82"/>
    </row>
    <row r="17" spans="2:17" ht="15" customHeight="1" x14ac:dyDescent="0.3">
      <c r="I17" s="82"/>
      <c r="J17" s="82"/>
      <c r="K17" s="82"/>
      <c r="L17" s="82"/>
      <c r="M17" s="82"/>
      <c r="N17" s="82"/>
      <c r="O17" s="82"/>
      <c r="P17" s="82"/>
      <c r="Q17" s="82"/>
    </row>
    <row r="18" spans="2:17" ht="10.050000000000001" customHeight="1" x14ac:dyDescent="0.3">
      <c r="I18" s="40"/>
      <c r="J18" s="40"/>
      <c r="K18" s="40"/>
      <c r="L18" s="40"/>
      <c r="M18" s="40"/>
      <c r="N18" s="40"/>
      <c r="O18" s="40"/>
      <c r="P18" s="40"/>
      <c r="Q18" s="40"/>
    </row>
    <row r="19" spans="2:17" ht="15" customHeight="1" x14ac:dyDescent="0.3">
      <c r="C19" s="67" t="s">
        <v>163</v>
      </c>
      <c r="D19" s="2" t="s">
        <v>20</v>
      </c>
      <c r="E19" s="2"/>
      <c r="F19" s="67" t="s">
        <v>163</v>
      </c>
      <c r="G19" s="2" t="s">
        <v>21</v>
      </c>
      <c r="I19" s="68" t="s">
        <v>164</v>
      </c>
      <c r="J19" s="40"/>
      <c r="K19" s="40"/>
      <c r="L19" s="40"/>
      <c r="M19" s="40"/>
      <c r="N19" s="40"/>
      <c r="O19" s="40"/>
      <c r="P19" s="40"/>
      <c r="Q19" s="40"/>
    </row>
    <row r="20" spans="2:17" ht="10.050000000000001" customHeight="1" x14ac:dyDescent="0.3"/>
    <row r="21" spans="2:17" ht="15" customHeight="1" x14ac:dyDescent="0.3">
      <c r="C21" s="36"/>
      <c r="D21" s="36"/>
      <c r="E21" s="36"/>
      <c r="F21" s="36"/>
      <c r="I21" s="82" t="s">
        <v>171</v>
      </c>
      <c r="J21" s="82"/>
      <c r="K21" s="82"/>
      <c r="L21" s="82"/>
      <c r="M21" s="82"/>
      <c r="N21" s="82"/>
      <c r="O21" s="82"/>
      <c r="P21" s="82"/>
      <c r="Q21" s="82"/>
    </row>
    <row r="22" spans="2:17" ht="15" customHeight="1" x14ac:dyDescent="0.3">
      <c r="I22" s="82"/>
      <c r="J22" s="82"/>
      <c r="K22" s="82"/>
      <c r="L22" s="82"/>
      <c r="M22" s="82"/>
      <c r="N22" s="82"/>
      <c r="O22" s="82"/>
      <c r="P22" s="82"/>
      <c r="Q22" s="82"/>
    </row>
    <row r="23" spans="2:17" ht="15" customHeight="1" x14ac:dyDescent="0.3">
      <c r="I23" s="82"/>
      <c r="J23" s="82"/>
      <c r="K23" s="82"/>
      <c r="L23" s="82"/>
      <c r="M23" s="82"/>
      <c r="N23" s="82"/>
      <c r="O23" s="82"/>
      <c r="P23" s="82"/>
      <c r="Q23" s="82"/>
    </row>
    <row r="24" spans="2:17" ht="19.95" customHeight="1" x14ac:dyDescent="0.3">
      <c r="I24" s="82"/>
      <c r="J24" s="82"/>
      <c r="K24" s="82"/>
      <c r="L24" s="82"/>
      <c r="M24" s="82"/>
      <c r="N24" s="82"/>
      <c r="O24" s="82"/>
      <c r="P24" s="82"/>
      <c r="Q24" s="82"/>
    </row>
    <row r="25" spans="2:17" ht="10.050000000000001" customHeight="1" x14ac:dyDescent="0.3">
      <c r="I25" s="41"/>
      <c r="J25" s="41"/>
      <c r="K25" s="41"/>
      <c r="L25" s="41"/>
      <c r="M25" s="41"/>
      <c r="N25" s="41"/>
      <c r="O25" s="41"/>
      <c r="P25" s="41"/>
      <c r="Q25" s="41"/>
    </row>
    <row r="26" spans="2:17" ht="15" customHeight="1" x14ac:dyDescent="0.3">
      <c r="C26" s="37"/>
      <c r="D26" s="37"/>
      <c r="E26" s="37"/>
      <c r="F26" s="37"/>
      <c r="I26" s="82" t="s">
        <v>15</v>
      </c>
      <c r="J26" s="82"/>
      <c r="K26" s="82"/>
      <c r="L26" s="82"/>
      <c r="M26" s="82"/>
      <c r="N26" s="82"/>
      <c r="O26" s="82"/>
      <c r="P26" s="82"/>
      <c r="Q26" s="82"/>
    </row>
    <row r="27" spans="2:17" ht="15" customHeight="1" x14ac:dyDescent="0.3">
      <c r="I27" s="82"/>
      <c r="J27" s="82"/>
      <c r="K27" s="82"/>
      <c r="L27" s="82"/>
      <c r="M27" s="82"/>
      <c r="N27" s="82"/>
      <c r="O27" s="82"/>
      <c r="P27" s="82"/>
      <c r="Q27" s="82"/>
    </row>
    <row r="28" spans="2:17" ht="10.050000000000001" customHeight="1" x14ac:dyDescent="0.3"/>
    <row r="29" spans="2:17" ht="19.95" customHeight="1" x14ac:dyDescent="0.3">
      <c r="B29" s="31">
        <f>B5+1</f>
        <v>3</v>
      </c>
      <c r="C29" s="32" t="s">
        <v>172</v>
      </c>
    </row>
    <row r="30" spans="2:17" ht="19.95" customHeight="1" x14ac:dyDescent="0.3">
      <c r="B30" s="31">
        <v>4</v>
      </c>
      <c r="C30" s="32" t="s">
        <v>68</v>
      </c>
    </row>
    <row r="31" spans="2:17" ht="19.95" customHeight="1" x14ac:dyDescent="0.3">
      <c r="B31" s="31">
        <v>5</v>
      </c>
      <c r="C31" s="32" t="s">
        <v>137</v>
      </c>
    </row>
    <row r="32" spans="2:17" ht="19.95" customHeight="1" x14ac:dyDescent="0.3"/>
    <row r="33" ht="19.95" customHeight="1" x14ac:dyDescent="0.3"/>
    <row r="34" ht="19.95" hidden="1" customHeight="1" x14ac:dyDescent="0.3"/>
    <row r="35" ht="19.95" hidden="1" customHeight="1" x14ac:dyDescent="0.3"/>
    <row r="36" ht="19.95" hidden="1" customHeight="1" x14ac:dyDescent="0.3"/>
    <row r="37" ht="19.95" hidden="1" customHeight="1" x14ac:dyDescent="0.3"/>
    <row r="38" ht="19.95" hidden="1" customHeight="1" x14ac:dyDescent="0.3"/>
    <row r="39" ht="19.95" hidden="1" customHeight="1" x14ac:dyDescent="0.3"/>
    <row r="40" ht="19.95" hidden="1" customHeight="1" x14ac:dyDescent="0.3"/>
    <row r="41" ht="19.95" hidden="1" customHeight="1" x14ac:dyDescent="0.3"/>
    <row r="42" ht="19.95" hidden="1" customHeight="1" x14ac:dyDescent="0.3"/>
    <row r="43" ht="19.95" hidden="1" customHeight="1" x14ac:dyDescent="0.3"/>
    <row r="44" ht="19.95" hidden="1" customHeight="1" x14ac:dyDescent="0.3"/>
    <row r="45" ht="19.95" hidden="1" customHeight="1" x14ac:dyDescent="0.3"/>
    <row r="46" ht="19.95" hidden="1" customHeight="1" x14ac:dyDescent="0.3"/>
    <row r="47" ht="19.95" hidden="1" customHeight="1" x14ac:dyDescent="0.3"/>
    <row r="48" ht="19.95" hidden="1" customHeight="1" x14ac:dyDescent="0.3"/>
    <row r="49" ht="19.95" hidden="1" customHeight="1" x14ac:dyDescent="0.3"/>
  </sheetData>
  <sheetProtection algorithmName="SHA-512" hashValue="3FFD16OTnU4YgVsTG9AAS7i1hnvBCSenQEl2V0AwysY6fWbZVMOPimO+FP4+Xd681u9tZqE/MFRwsipwZGEW/w==" saltValue="J9FvMYgerzxQmO5enBaIqA==" spinCount="100000" sheet="1" objects="1" scenarios="1" selectLockedCells="1"/>
  <mergeCells count="6">
    <mergeCell ref="I26:Q27"/>
    <mergeCell ref="C4:Q4"/>
    <mergeCell ref="I8:Q9"/>
    <mergeCell ref="I11:Q14"/>
    <mergeCell ref="I16:Q17"/>
    <mergeCell ref="I21:Q24"/>
  </mergeCells>
  <conditionalFormatting sqref="C16">
    <cfRule type="expression" dxfId="168" priority="4">
      <formula>ISBLANK(C16)</formula>
    </cfRule>
  </conditionalFormatting>
  <conditionalFormatting sqref="C8:F8">
    <cfRule type="expression" dxfId="167" priority="6">
      <formula>ISBLANK(C8)</formula>
    </cfRule>
  </conditionalFormatting>
  <conditionalFormatting sqref="F11">
    <cfRule type="expression" dxfId="166" priority="5">
      <formula>ISBLANK(F11)</formula>
    </cfRule>
  </conditionalFormatting>
  <conditionalFormatting sqref="F16">
    <cfRule type="expression" dxfId="165" priority="3">
      <formula>ISBLANK(F16)</formula>
    </cfRule>
  </conditionalFormatting>
  <pageMargins left="0.5" right="0.5" top="0.5" bottom="0.25" header="0.3" footer="0.3"/>
  <pageSetup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33E6-BA95-49F0-93A0-1B71CD77B1C0}">
  <sheetPr codeName="Sheet1">
    <tabColor theme="9" tint="0.39997558519241921"/>
  </sheetPr>
  <dimension ref="A1:DE112"/>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2" customWidth="1"/>
    <col min="2" max="36" width="2.77734375" style="2" customWidth="1"/>
    <col min="37" max="37" width="1.77734375" style="2" customWidth="1"/>
    <col min="38" max="38" width="2.77734375" style="2" customWidth="1"/>
    <col min="39" max="41" width="4.77734375" style="71" hidden="1" customWidth="1"/>
    <col min="42" max="75" width="2.77734375" style="2" customWidth="1"/>
    <col min="76" max="109" width="0" style="2" hidden="1" customWidth="1"/>
    <col min="110" max="16384" width="8.88671875" style="2" hidden="1"/>
  </cols>
  <sheetData>
    <row r="1" spans="1:75" ht="15" customHeight="1" x14ac:dyDescent="0.3">
      <c r="G1" s="3"/>
      <c r="H1" s="3"/>
      <c r="I1" s="3"/>
      <c r="J1" s="3"/>
      <c r="K1" s="3"/>
      <c r="L1" s="3"/>
      <c r="M1" s="3"/>
      <c r="N1" s="3"/>
      <c r="O1" s="3"/>
      <c r="P1" s="3"/>
      <c r="Q1" s="86" t="s">
        <v>17</v>
      </c>
      <c r="R1" s="86"/>
      <c r="S1" s="86"/>
      <c r="T1" s="86"/>
      <c r="U1" s="86"/>
      <c r="V1" s="86"/>
      <c r="W1" s="86"/>
      <c r="X1" s="86"/>
      <c r="Y1" s="86"/>
      <c r="Z1" s="86"/>
      <c r="AA1" s="86"/>
      <c r="AB1" s="86"/>
      <c r="AC1" s="86"/>
      <c r="AD1" s="86"/>
      <c r="AE1" s="86"/>
      <c r="AF1" s="86"/>
      <c r="AG1" s="86"/>
      <c r="AH1" s="86"/>
      <c r="AI1" s="86"/>
      <c r="AJ1" s="86"/>
      <c r="AK1" s="86"/>
      <c r="AZ1" s="86" t="str">
        <f>Q1</f>
        <v>Form 1A - Existing Development
Waiver Request Form</v>
      </c>
      <c r="BA1" s="86"/>
      <c r="BB1" s="86"/>
      <c r="BC1" s="86"/>
      <c r="BD1" s="86"/>
      <c r="BE1" s="86"/>
      <c r="BF1" s="86"/>
      <c r="BG1" s="86"/>
      <c r="BH1" s="86"/>
      <c r="BI1" s="86"/>
      <c r="BJ1" s="86"/>
      <c r="BK1" s="86"/>
      <c r="BL1" s="86"/>
      <c r="BM1" s="86"/>
      <c r="BN1" s="86"/>
      <c r="BO1" s="86"/>
      <c r="BP1" s="86"/>
      <c r="BQ1" s="86"/>
      <c r="BR1" s="86"/>
      <c r="BS1" s="86"/>
      <c r="BT1" s="86"/>
      <c r="BU1" s="86"/>
      <c r="BV1" s="86"/>
    </row>
    <row r="2" spans="1:75" ht="15" customHeight="1" x14ac:dyDescent="0.3">
      <c r="G2" s="3"/>
      <c r="H2" s="3"/>
      <c r="I2" s="3"/>
      <c r="J2" s="3"/>
      <c r="K2" s="3"/>
      <c r="L2" s="3"/>
      <c r="M2" s="3"/>
      <c r="N2" s="3"/>
      <c r="O2" s="3"/>
      <c r="P2" s="3"/>
      <c r="Q2" s="86"/>
      <c r="R2" s="86"/>
      <c r="S2" s="86"/>
      <c r="T2" s="86"/>
      <c r="U2" s="86"/>
      <c r="V2" s="86"/>
      <c r="W2" s="86"/>
      <c r="X2" s="86"/>
      <c r="Y2" s="86"/>
      <c r="Z2" s="86"/>
      <c r="AA2" s="86"/>
      <c r="AB2" s="86"/>
      <c r="AC2" s="86"/>
      <c r="AD2" s="86"/>
      <c r="AE2" s="86"/>
      <c r="AF2" s="86"/>
      <c r="AG2" s="86"/>
      <c r="AH2" s="86"/>
      <c r="AI2" s="86"/>
      <c r="AJ2" s="86"/>
      <c r="AK2" s="86"/>
      <c r="AZ2" s="86"/>
      <c r="BA2" s="86"/>
      <c r="BB2" s="86"/>
      <c r="BC2" s="86"/>
      <c r="BD2" s="86"/>
      <c r="BE2" s="86"/>
      <c r="BF2" s="86"/>
      <c r="BG2" s="86"/>
      <c r="BH2" s="86"/>
      <c r="BI2" s="86"/>
      <c r="BJ2" s="86"/>
      <c r="BK2" s="86"/>
      <c r="BL2" s="86"/>
      <c r="BM2" s="86"/>
      <c r="BN2" s="86"/>
      <c r="BO2" s="86"/>
      <c r="BP2" s="86"/>
      <c r="BQ2" s="86"/>
      <c r="BR2" s="86"/>
      <c r="BS2" s="86"/>
      <c r="BT2" s="86"/>
      <c r="BU2" s="86"/>
      <c r="BV2" s="86"/>
    </row>
    <row r="3" spans="1:75" ht="15" customHeight="1" x14ac:dyDescent="0.3">
      <c r="G3" s="3"/>
      <c r="H3" s="3"/>
      <c r="I3" s="3"/>
      <c r="J3" s="3"/>
      <c r="K3" s="3"/>
      <c r="L3" s="3"/>
      <c r="M3" s="3"/>
      <c r="N3" s="3"/>
      <c r="O3" s="3"/>
      <c r="P3" s="3"/>
      <c r="Q3" s="86"/>
      <c r="R3" s="86"/>
      <c r="S3" s="86"/>
      <c r="T3" s="86"/>
      <c r="U3" s="86"/>
      <c r="V3" s="86"/>
      <c r="W3" s="86"/>
      <c r="X3" s="86"/>
      <c r="Y3" s="86"/>
      <c r="Z3" s="86"/>
      <c r="AA3" s="86"/>
      <c r="AB3" s="86"/>
      <c r="AC3" s="86"/>
      <c r="AD3" s="86"/>
      <c r="AE3" s="86"/>
      <c r="AF3" s="86"/>
      <c r="AG3" s="86"/>
      <c r="AH3" s="86"/>
      <c r="AI3" s="86"/>
      <c r="AJ3" s="86"/>
      <c r="AK3" s="86"/>
      <c r="AZ3" s="86"/>
      <c r="BA3" s="86"/>
      <c r="BB3" s="86"/>
      <c r="BC3" s="86"/>
      <c r="BD3" s="86"/>
      <c r="BE3" s="86"/>
      <c r="BF3" s="86"/>
      <c r="BG3" s="86"/>
      <c r="BH3" s="86"/>
      <c r="BI3" s="86"/>
      <c r="BJ3" s="86"/>
      <c r="BK3" s="86"/>
      <c r="BL3" s="86"/>
      <c r="BM3" s="86"/>
      <c r="BN3" s="86"/>
      <c r="BO3" s="86"/>
      <c r="BP3" s="86"/>
      <c r="BQ3" s="86"/>
      <c r="BR3" s="86"/>
      <c r="BS3" s="86"/>
      <c r="BT3" s="86"/>
      <c r="BU3" s="86"/>
      <c r="BV3" s="86"/>
    </row>
    <row r="4" spans="1:75" ht="15" customHeight="1" x14ac:dyDescent="0.3">
      <c r="G4" s="3"/>
      <c r="H4" s="3"/>
      <c r="I4" s="3"/>
      <c r="J4" s="3"/>
      <c r="K4" s="3"/>
      <c r="L4" s="3"/>
      <c r="M4" s="3"/>
      <c r="N4" s="3"/>
      <c r="O4" s="3"/>
      <c r="P4" s="3"/>
      <c r="Q4" s="86"/>
      <c r="R4" s="86"/>
      <c r="S4" s="86"/>
      <c r="T4" s="86"/>
      <c r="U4" s="86"/>
      <c r="V4" s="86"/>
      <c r="W4" s="86"/>
      <c r="X4" s="86"/>
      <c r="Y4" s="86"/>
      <c r="Z4" s="86"/>
      <c r="AA4" s="86"/>
      <c r="AB4" s="86"/>
      <c r="AC4" s="86"/>
      <c r="AD4" s="86"/>
      <c r="AE4" s="86"/>
      <c r="AF4" s="86"/>
      <c r="AG4" s="86"/>
      <c r="AH4" s="86"/>
      <c r="AI4" s="86"/>
      <c r="AJ4" s="86"/>
      <c r="AK4" s="86"/>
      <c r="AZ4" s="86"/>
      <c r="BA4" s="86"/>
      <c r="BB4" s="86"/>
      <c r="BC4" s="86"/>
      <c r="BD4" s="86"/>
      <c r="BE4" s="86"/>
      <c r="BF4" s="86"/>
      <c r="BG4" s="86"/>
      <c r="BH4" s="86"/>
      <c r="BI4" s="86"/>
      <c r="BJ4" s="86"/>
      <c r="BK4" s="86"/>
      <c r="BL4" s="86"/>
      <c r="BM4" s="86"/>
      <c r="BN4" s="86"/>
      <c r="BO4" s="86"/>
      <c r="BP4" s="86"/>
      <c r="BQ4" s="86"/>
      <c r="BR4" s="86"/>
      <c r="BS4" s="86"/>
      <c r="BT4" s="86"/>
      <c r="BU4" s="86"/>
      <c r="BV4" s="86"/>
    </row>
    <row r="5" spans="1:75" ht="4.95" customHeight="1" x14ac:dyDescent="0.3">
      <c r="E5" s="3"/>
      <c r="F5" s="3"/>
      <c r="G5" s="3"/>
      <c r="H5" s="3"/>
      <c r="I5" s="3"/>
      <c r="J5" s="3"/>
      <c r="K5" s="3"/>
      <c r="L5" s="3"/>
      <c r="M5" s="3"/>
      <c r="N5" s="3"/>
      <c r="O5" s="3"/>
      <c r="P5" s="3"/>
      <c r="Q5" s="3"/>
      <c r="R5" s="3"/>
      <c r="S5" s="3"/>
      <c r="T5" s="3"/>
      <c r="U5" s="3"/>
      <c r="V5" s="3"/>
      <c r="W5" s="3"/>
      <c r="X5" s="3"/>
      <c r="Y5" s="3"/>
      <c r="Z5" s="3"/>
      <c r="AA5" s="3"/>
      <c r="AB5" s="4"/>
      <c r="AC5" s="4"/>
      <c r="AD5" s="4"/>
      <c r="AE5" s="4"/>
      <c r="AF5" s="4"/>
      <c r="AG5" s="4"/>
      <c r="AH5" s="4"/>
      <c r="AI5" s="4"/>
      <c r="AJ5" s="4"/>
    </row>
    <row r="6" spans="1:75" ht="15" customHeight="1" x14ac:dyDescent="0.3">
      <c r="A6" s="14"/>
      <c r="B6" s="15" t="s">
        <v>16</v>
      </c>
      <c r="C6" s="15"/>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7"/>
      <c r="AP6" s="87" t="s">
        <v>8</v>
      </c>
      <c r="AQ6" s="87"/>
      <c r="AR6" s="87"/>
      <c r="AS6" s="87"/>
      <c r="AT6" s="87"/>
      <c r="AU6" s="87"/>
      <c r="AV6" s="87"/>
      <c r="AW6" s="87"/>
      <c r="AX6" s="87"/>
      <c r="AY6" s="87"/>
      <c r="AZ6" s="87"/>
      <c r="BA6" s="87"/>
      <c r="BB6" s="87"/>
      <c r="BC6" s="87"/>
      <c r="BD6" s="87"/>
      <c r="BE6" s="58"/>
      <c r="BF6" s="58"/>
      <c r="BG6" s="58"/>
      <c r="BH6" s="58"/>
      <c r="BI6" s="58"/>
      <c r="BJ6" s="58"/>
      <c r="BK6" s="58"/>
      <c r="BL6" s="58"/>
      <c r="BM6" s="58"/>
      <c r="BN6" s="58"/>
      <c r="BO6" s="58"/>
      <c r="BP6" s="58"/>
      <c r="BQ6" s="58"/>
      <c r="BR6" s="58"/>
      <c r="BS6" s="58"/>
      <c r="BT6" s="58"/>
      <c r="BU6" s="58"/>
      <c r="BV6" s="58"/>
      <c r="BW6" s="58"/>
    </row>
    <row r="7" spans="1:75" ht="15" customHeight="1" x14ac:dyDescent="0.3">
      <c r="A7" s="18"/>
      <c r="B7" s="19" t="s">
        <v>5</v>
      </c>
      <c r="C7" s="19"/>
      <c r="D7" s="19"/>
      <c r="E7" s="92"/>
      <c r="F7" s="92"/>
      <c r="G7" s="92"/>
      <c r="H7" s="92"/>
      <c r="I7" s="92"/>
      <c r="J7" s="92"/>
      <c r="K7" s="92"/>
      <c r="L7" s="92"/>
      <c r="M7" s="92"/>
      <c r="N7" s="92"/>
      <c r="O7" s="92"/>
      <c r="P7" s="92"/>
      <c r="Q7" s="92"/>
      <c r="R7" s="92"/>
      <c r="S7" s="92"/>
      <c r="T7" s="92"/>
      <c r="U7" s="92"/>
      <c r="V7" s="92"/>
      <c r="W7" s="92"/>
      <c r="X7" s="92"/>
      <c r="Y7" s="19"/>
      <c r="Z7" s="19"/>
      <c r="AA7" s="19"/>
      <c r="AB7" s="19"/>
      <c r="AC7" s="19"/>
      <c r="AD7" s="21" t="s">
        <v>2</v>
      </c>
      <c r="AE7" s="88"/>
      <c r="AF7" s="88"/>
      <c r="AG7" s="88"/>
      <c r="AH7" s="88"/>
      <c r="AI7" s="88"/>
      <c r="AJ7" s="88"/>
      <c r="AK7" s="22"/>
      <c r="AP7" s="87"/>
      <c r="AQ7" s="87"/>
      <c r="AR7" s="87"/>
      <c r="AS7" s="87"/>
      <c r="AT7" s="87"/>
      <c r="AU7" s="87"/>
      <c r="AV7" s="87"/>
      <c r="AW7" s="87"/>
      <c r="AX7" s="87"/>
      <c r="AY7" s="87"/>
      <c r="AZ7" s="87"/>
      <c r="BA7" s="87"/>
      <c r="BB7" s="87"/>
      <c r="BC7" s="87"/>
      <c r="BD7" s="87"/>
      <c r="BE7" s="58"/>
      <c r="BF7" s="58"/>
      <c r="BG7" s="58"/>
      <c r="BH7" s="58"/>
      <c r="BI7" s="58"/>
      <c r="BJ7" s="58"/>
      <c r="BK7" s="58"/>
      <c r="BL7" s="58"/>
      <c r="BM7" s="58"/>
      <c r="BN7" s="58"/>
      <c r="BO7" s="58"/>
      <c r="BP7" s="58"/>
      <c r="BQ7" s="58"/>
      <c r="BR7" s="58"/>
      <c r="BS7" s="58"/>
      <c r="BT7" s="58"/>
      <c r="BU7" s="58"/>
      <c r="BV7" s="58"/>
      <c r="BW7" s="58"/>
    </row>
    <row r="8" spans="1:75" ht="4.95" customHeight="1" x14ac:dyDescent="0.3">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1"/>
      <c r="AG8" s="23"/>
      <c r="AH8" s="23"/>
      <c r="AI8" s="23"/>
      <c r="AJ8" s="23"/>
      <c r="AK8" s="22"/>
    </row>
    <row r="9" spans="1:75" ht="15" customHeight="1" x14ac:dyDescent="0.3">
      <c r="A9" s="18"/>
      <c r="B9" s="19" t="s">
        <v>3</v>
      </c>
      <c r="C9" s="19"/>
      <c r="D9" s="19"/>
      <c r="E9" s="19"/>
      <c r="F9" s="19"/>
      <c r="G9" s="24"/>
      <c r="H9" s="19" t="s">
        <v>26</v>
      </c>
      <c r="I9" s="19"/>
      <c r="J9" s="19"/>
      <c r="K9" s="19"/>
      <c r="L9" s="19"/>
      <c r="M9" s="24"/>
      <c r="N9" s="19" t="s">
        <v>27</v>
      </c>
      <c r="O9" s="19"/>
      <c r="P9" s="19"/>
      <c r="Q9" s="19"/>
      <c r="R9" s="19"/>
      <c r="S9" s="19"/>
      <c r="T9" s="19"/>
      <c r="U9" s="19"/>
      <c r="V9" s="24"/>
      <c r="W9" s="19" t="s">
        <v>29</v>
      </c>
      <c r="X9" s="19"/>
      <c r="Y9" s="19"/>
      <c r="Z9" s="19"/>
      <c r="AA9" s="19"/>
      <c r="AB9" s="24"/>
      <c r="AC9" s="19" t="s">
        <v>30</v>
      </c>
      <c r="AD9" s="19"/>
      <c r="AE9" s="19"/>
      <c r="AF9" s="19"/>
      <c r="AG9" s="19"/>
      <c r="AH9" s="19"/>
      <c r="AI9" s="19"/>
      <c r="AJ9" s="19"/>
      <c r="AK9" s="22"/>
      <c r="AP9" s="60">
        <v>1</v>
      </c>
      <c r="AQ9" s="61" t="s">
        <v>129</v>
      </c>
      <c r="AU9" s="56"/>
      <c r="AV9" s="56"/>
      <c r="AW9" s="56"/>
      <c r="AX9" s="56"/>
      <c r="AY9" s="56"/>
      <c r="AZ9" s="56"/>
      <c r="BA9" s="56"/>
      <c r="BB9" s="56"/>
      <c r="BC9" s="56"/>
      <c r="BD9" s="56"/>
      <c r="BE9" s="56"/>
      <c r="BF9" s="56"/>
      <c r="BG9" s="28"/>
      <c r="BH9" s="28"/>
      <c r="BI9" s="28"/>
      <c r="BJ9" s="28"/>
      <c r="BK9" s="28"/>
      <c r="BL9" s="28"/>
      <c r="BM9" s="28"/>
      <c r="BN9" s="28"/>
      <c r="BO9" s="28"/>
      <c r="BP9" s="28"/>
      <c r="BQ9" s="28"/>
      <c r="BR9" s="28"/>
      <c r="BS9" s="28"/>
      <c r="BT9" s="28"/>
      <c r="BU9" s="28"/>
      <c r="BV9" s="28"/>
      <c r="BW9" s="28"/>
    </row>
    <row r="10" spans="1:75" ht="4.95" customHeight="1" x14ac:dyDescent="0.3">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2"/>
      <c r="AU10" s="56"/>
      <c r="AV10" s="56"/>
      <c r="AW10" s="56"/>
      <c r="AX10" s="56"/>
      <c r="AY10" s="56"/>
      <c r="AZ10" s="56"/>
      <c r="BA10" s="56"/>
      <c r="BB10" s="56"/>
      <c r="BC10" s="56"/>
      <c r="BD10" s="56"/>
      <c r="BE10" s="56"/>
      <c r="BF10" s="56"/>
      <c r="BG10" s="28"/>
      <c r="BH10" s="28"/>
      <c r="BI10" s="28"/>
      <c r="BJ10" s="28"/>
      <c r="BK10" s="28"/>
      <c r="BL10" s="28"/>
      <c r="BM10" s="28"/>
      <c r="BN10" s="28"/>
      <c r="BO10" s="28"/>
      <c r="BP10" s="28"/>
      <c r="BQ10" s="28"/>
      <c r="BR10" s="28"/>
      <c r="BS10" s="28"/>
      <c r="BT10" s="28"/>
      <c r="BU10" s="28"/>
      <c r="BV10" s="28"/>
      <c r="BW10" s="28"/>
    </row>
    <row r="11" spans="1:75" ht="15" customHeight="1" x14ac:dyDescent="0.3">
      <c r="A11" s="18"/>
      <c r="B11" s="19" t="s">
        <v>4</v>
      </c>
      <c r="C11" s="19"/>
      <c r="D11" s="19"/>
      <c r="E11" s="19"/>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22"/>
      <c r="AQ11" s="60" t="s">
        <v>9</v>
      </c>
      <c r="AR11" s="29" t="s">
        <v>141</v>
      </c>
      <c r="AU11" s="56"/>
      <c r="AV11" s="56"/>
      <c r="AW11" s="56"/>
      <c r="AX11" s="56"/>
      <c r="AY11" s="56"/>
      <c r="AZ11" s="56"/>
      <c r="BA11" s="56"/>
      <c r="BB11" s="56"/>
      <c r="BC11" s="56"/>
      <c r="BD11" s="56"/>
      <c r="BE11" s="56"/>
      <c r="BF11" s="56"/>
      <c r="BG11" s="28"/>
      <c r="BH11" s="28"/>
      <c r="BI11" s="28"/>
      <c r="BJ11" s="28"/>
      <c r="BK11" s="28"/>
      <c r="BL11" s="28"/>
      <c r="BM11" s="28"/>
      <c r="BN11" s="28"/>
      <c r="BO11" s="28"/>
      <c r="BP11" s="28"/>
      <c r="BQ11" s="28"/>
      <c r="BR11" s="28"/>
      <c r="BS11" s="28"/>
      <c r="BT11" s="28"/>
      <c r="BU11" s="28"/>
      <c r="BV11" s="28"/>
      <c r="BW11" s="28"/>
    </row>
    <row r="12" spans="1:75" ht="4.95" customHeight="1" x14ac:dyDescent="0.3">
      <c r="A12" s="2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6"/>
      <c r="AU12" s="29"/>
      <c r="AV12" s="29"/>
      <c r="AW12" s="29"/>
      <c r="AX12" s="29"/>
      <c r="AY12" s="29"/>
      <c r="AZ12" s="29"/>
      <c r="BA12" s="29"/>
      <c r="BB12" s="29"/>
      <c r="BC12" s="29"/>
      <c r="BD12" s="29"/>
      <c r="BE12" s="29"/>
      <c r="BF12" s="29"/>
      <c r="BG12" s="53"/>
      <c r="BH12" s="53"/>
      <c r="BI12" s="53"/>
      <c r="BJ12" s="53"/>
      <c r="BK12" s="53"/>
      <c r="BL12" s="53"/>
      <c r="BM12" s="53"/>
      <c r="BN12" s="53"/>
      <c r="BO12" s="53"/>
      <c r="BP12" s="53"/>
      <c r="BQ12" s="53"/>
      <c r="BR12" s="53"/>
      <c r="BS12" s="53"/>
      <c r="BT12" s="53"/>
      <c r="BU12" s="53"/>
      <c r="BV12" s="53"/>
      <c r="BW12" s="53"/>
    </row>
    <row r="13" spans="1:75" ht="4.95" customHeight="1" x14ac:dyDescent="0.3">
      <c r="AU13" s="29"/>
      <c r="AV13" s="29"/>
      <c r="AW13" s="29"/>
      <c r="AX13" s="29"/>
      <c r="AY13" s="29"/>
      <c r="AZ13" s="29"/>
      <c r="BA13" s="29"/>
      <c r="BB13" s="29"/>
      <c r="BC13" s="29"/>
      <c r="BD13" s="29"/>
      <c r="BE13" s="29"/>
      <c r="BF13" s="29"/>
      <c r="BG13" s="53"/>
      <c r="BH13" s="53"/>
      <c r="BI13" s="53"/>
      <c r="BJ13" s="53"/>
      <c r="BK13" s="53"/>
      <c r="BL13" s="53"/>
      <c r="BM13" s="53"/>
      <c r="BN13" s="53"/>
      <c r="BO13" s="53"/>
      <c r="BP13" s="53"/>
      <c r="BQ13" s="53"/>
      <c r="BR13" s="53"/>
      <c r="BS13" s="53"/>
      <c r="BT13" s="53"/>
      <c r="BU13" s="53"/>
      <c r="BV13" s="53"/>
      <c r="BW13" s="53"/>
    </row>
    <row r="14" spans="1:75" ht="15" customHeight="1" x14ac:dyDescent="0.3">
      <c r="B14" s="7" t="s">
        <v>18</v>
      </c>
      <c r="C14" s="7"/>
      <c r="D14" s="7"/>
      <c r="AR14" s="29" t="str">
        <f>"prior to "&amp;Tables!$C$21&amp;"; or,"</f>
        <v>prior to 1 October 2015; or,</v>
      </c>
      <c r="AU14" s="29"/>
      <c r="AV14" s="29"/>
      <c r="AW14" s="29"/>
      <c r="AX14" s="29"/>
      <c r="AY14" s="29"/>
      <c r="AZ14" s="29"/>
      <c r="BA14" s="29"/>
      <c r="BB14" s="29"/>
      <c r="BC14" s="29"/>
      <c r="BD14" s="29"/>
      <c r="BE14" s="29"/>
      <c r="BF14" s="29"/>
      <c r="BG14" s="53"/>
      <c r="BH14" s="53"/>
      <c r="BI14" s="53"/>
      <c r="BJ14" s="53"/>
      <c r="BK14" s="53"/>
      <c r="BL14" s="53"/>
      <c r="BM14" s="53"/>
      <c r="BN14" s="53"/>
      <c r="BO14" s="53"/>
      <c r="BP14" s="53"/>
      <c r="BQ14" s="53"/>
      <c r="BR14" s="53"/>
      <c r="BS14" s="53"/>
      <c r="BT14" s="53"/>
      <c r="BU14" s="53"/>
      <c r="BV14" s="53"/>
      <c r="BW14" s="53"/>
    </row>
    <row r="15" spans="1:75" ht="15" customHeight="1" x14ac:dyDescent="0.3">
      <c r="D15" s="8" t="s">
        <v>35</v>
      </c>
      <c r="E15" s="93"/>
      <c r="F15" s="93"/>
      <c r="G15" s="93"/>
      <c r="H15" s="93"/>
      <c r="I15" s="93"/>
      <c r="J15" s="93"/>
      <c r="K15" s="93"/>
      <c r="L15" s="93"/>
      <c r="M15" s="93"/>
      <c r="N15" s="93"/>
      <c r="O15" s="93"/>
      <c r="P15" s="93"/>
      <c r="Q15" s="93"/>
      <c r="R15" s="93"/>
      <c r="S15" s="93"/>
      <c r="T15" s="93"/>
      <c r="U15" s="93"/>
      <c r="V15" s="93"/>
      <c r="W15" s="93"/>
      <c r="X15" s="93"/>
      <c r="Y15" s="93"/>
      <c r="AD15" s="8" t="s">
        <v>39</v>
      </c>
      <c r="AE15" s="89"/>
      <c r="AF15" s="89"/>
      <c r="AG15" s="89"/>
      <c r="AH15" s="89"/>
      <c r="AI15" s="89"/>
      <c r="AJ15" s="89"/>
      <c r="AQ15" s="60" t="s">
        <v>10</v>
      </c>
      <c r="AR15" s="29" t="s">
        <v>126</v>
      </c>
      <c r="AU15" s="29"/>
      <c r="AV15" s="29"/>
      <c r="AW15" s="29"/>
      <c r="AX15" s="29"/>
      <c r="AY15" s="29"/>
      <c r="AZ15" s="29"/>
      <c r="BA15" s="29"/>
      <c r="BB15" s="29"/>
      <c r="BC15" s="29"/>
      <c r="BD15" s="29"/>
      <c r="BE15" s="29"/>
      <c r="BF15" s="29"/>
      <c r="BG15" s="53"/>
      <c r="BH15" s="53"/>
      <c r="BI15" s="11"/>
      <c r="BJ15" s="11"/>
      <c r="BK15" s="11"/>
      <c r="BL15" s="11"/>
      <c r="BM15" s="11"/>
      <c r="BN15" s="11"/>
      <c r="BO15" s="11"/>
      <c r="BP15" s="11"/>
      <c r="BQ15" s="11"/>
      <c r="BR15" s="11"/>
      <c r="BS15" s="11"/>
      <c r="BT15" s="11"/>
      <c r="BU15" s="11"/>
      <c r="BV15" s="11"/>
      <c r="BW15" s="11"/>
    </row>
    <row r="16" spans="1:75" ht="15" customHeight="1" x14ac:dyDescent="0.3">
      <c r="D16" s="8" t="s">
        <v>36</v>
      </c>
      <c r="E16" s="94"/>
      <c r="F16" s="94"/>
      <c r="G16" s="94"/>
      <c r="H16" s="94"/>
      <c r="I16" s="94"/>
      <c r="J16" s="94"/>
      <c r="K16" s="94"/>
      <c r="L16" s="94"/>
      <c r="M16" s="94"/>
      <c r="N16" s="94"/>
      <c r="O16" s="94"/>
      <c r="P16" s="94"/>
      <c r="Q16" s="94"/>
      <c r="R16" s="94"/>
      <c r="S16" s="94"/>
      <c r="T16" s="94"/>
      <c r="U16" s="94"/>
      <c r="V16" s="94"/>
      <c r="W16" s="94"/>
      <c r="X16" s="94"/>
      <c r="Y16" s="94"/>
      <c r="AB16" s="8"/>
      <c r="AD16" s="8" t="s">
        <v>40</v>
      </c>
      <c r="AE16" s="91"/>
      <c r="AF16" s="91"/>
      <c r="AG16" s="91"/>
      <c r="AH16" s="91"/>
      <c r="AI16" s="91"/>
      <c r="AJ16" s="91"/>
      <c r="AP16" s="60"/>
      <c r="AQ16" s="60"/>
      <c r="AR16" s="11" t="s">
        <v>14</v>
      </c>
      <c r="AS16" s="29" t="str">
        <f>"Has been constructed prior to "&amp;Tables!C21&amp;";"</f>
        <v>Has been constructed prior to 1 October 2015;</v>
      </c>
      <c r="AT16" s="56"/>
      <c r="AU16" s="29"/>
      <c r="AV16" s="29"/>
      <c r="AW16" s="29"/>
      <c r="AX16" s="29"/>
      <c r="AY16" s="29"/>
      <c r="AZ16" s="29"/>
      <c r="BA16" s="29"/>
      <c r="BB16" s="29"/>
      <c r="BC16" s="29"/>
      <c r="BD16" s="29"/>
      <c r="BE16" s="29"/>
      <c r="BF16" s="29"/>
      <c r="BG16" s="53"/>
      <c r="BH16" s="53"/>
      <c r="BI16" s="11"/>
      <c r="BJ16" s="11"/>
      <c r="BK16" s="11"/>
      <c r="BL16" s="11"/>
      <c r="BM16" s="11"/>
      <c r="BN16" s="11"/>
      <c r="BO16" s="11"/>
      <c r="BP16" s="11"/>
      <c r="BQ16" s="11"/>
      <c r="BR16" s="11"/>
      <c r="BS16" s="11"/>
      <c r="BT16" s="11"/>
      <c r="BU16" s="11"/>
      <c r="BV16" s="11"/>
      <c r="BW16" s="11"/>
    </row>
    <row r="17" spans="2:75" ht="15" customHeight="1" x14ac:dyDescent="0.3">
      <c r="C17" s="10"/>
      <c r="D17" s="8" t="s">
        <v>174</v>
      </c>
      <c r="E17" s="94"/>
      <c r="F17" s="94"/>
      <c r="G17" s="94"/>
      <c r="H17" s="94"/>
      <c r="I17" s="94"/>
      <c r="J17" s="94"/>
      <c r="K17" s="94"/>
      <c r="L17" s="12"/>
      <c r="M17" s="12"/>
      <c r="N17" s="73" t="s">
        <v>175</v>
      </c>
      <c r="O17" s="94"/>
      <c r="P17" s="94"/>
      <c r="Q17" s="94"/>
      <c r="R17" s="94"/>
      <c r="S17" s="12"/>
      <c r="T17" s="12"/>
      <c r="U17" s="12"/>
      <c r="V17" s="73" t="s">
        <v>176</v>
      </c>
      <c r="W17" s="95"/>
      <c r="X17" s="95"/>
      <c r="Y17" s="95"/>
      <c r="Z17" s="10"/>
      <c r="AA17" s="10"/>
      <c r="AC17" s="10"/>
      <c r="AD17" s="8" t="s">
        <v>41</v>
      </c>
      <c r="AE17" s="90"/>
      <c r="AF17" s="90"/>
      <c r="AG17" s="90"/>
      <c r="AH17" s="90"/>
      <c r="AI17" s="90"/>
      <c r="AJ17" s="90"/>
      <c r="AR17" s="11" t="s">
        <v>14</v>
      </c>
      <c r="AS17" s="29" t="s">
        <v>127</v>
      </c>
      <c r="AT17" s="56"/>
      <c r="AU17" s="29"/>
      <c r="AV17" s="29"/>
      <c r="AW17" s="29"/>
      <c r="AX17" s="29"/>
      <c r="AY17" s="29"/>
      <c r="AZ17" s="29"/>
      <c r="BA17" s="29"/>
      <c r="BB17" s="29"/>
      <c r="BC17" s="29"/>
      <c r="BD17" s="29"/>
      <c r="BE17" s="29"/>
      <c r="BF17" s="29"/>
      <c r="BG17" s="53"/>
      <c r="BH17" s="53"/>
      <c r="BI17" s="11"/>
      <c r="BJ17" s="11"/>
      <c r="BK17" s="11"/>
      <c r="BL17" s="11"/>
      <c r="BM17" s="11"/>
      <c r="BN17" s="11"/>
      <c r="BO17" s="11"/>
      <c r="BP17" s="11"/>
      <c r="BQ17" s="11"/>
      <c r="BR17" s="11"/>
      <c r="BS17" s="11"/>
      <c r="BT17" s="11"/>
      <c r="BU17" s="11"/>
      <c r="BV17" s="11"/>
      <c r="BW17" s="11"/>
    </row>
    <row r="18" spans="2:75" ht="15" customHeight="1" x14ac:dyDescent="0.3">
      <c r="C18" s="10"/>
      <c r="D18" s="8" t="s">
        <v>37</v>
      </c>
      <c r="E18" s="94"/>
      <c r="F18" s="94"/>
      <c r="G18" s="94"/>
      <c r="H18" s="94"/>
      <c r="I18" s="94"/>
      <c r="J18" s="94"/>
      <c r="K18" s="94"/>
      <c r="L18" s="93"/>
      <c r="M18" s="93"/>
      <c r="N18" s="93"/>
      <c r="O18" s="94"/>
      <c r="P18" s="94"/>
      <c r="Q18" s="94"/>
      <c r="R18" s="94"/>
      <c r="S18" s="93"/>
      <c r="T18" s="93"/>
      <c r="U18" s="93"/>
      <c r="V18" s="93"/>
      <c r="W18" s="94"/>
      <c r="X18" s="94"/>
      <c r="Y18" s="94"/>
      <c r="Z18" s="10"/>
      <c r="AA18" s="10"/>
      <c r="AC18" s="10"/>
      <c r="AE18" s="12"/>
      <c r="AF18" s="12"/>
      <c r="AG18" s="12"/>
      <c r="AH18" s="12"/>
      <c r="AI18" s="12"/>
      <c r="AJ18" s="12"/>
      <c r="AP18" s="60"/>
      <c r="AQ18" s="60"/>
      <c r="AR18" s="11" t="s">
        <v>14</v>
      </c>
      <c r="AS18" s="29" t="s">
        <v>128</v>
      </c>
      <c r="AT18" s="56"/>
      <c r="AU18" s="62"/>
      <c r="AV18" s="62"/>
      <c r="AW18" s="62"/>
      <c r="AX18" s="62"/>
      <c r="AY18" s="62"/>
      <c r="AZ18" s="62"/>
      <c r="BA18" s="62"/>
      <c r="BB18" s="62"/>
      <c r="BC18" s="62"/>
      <c r="BD18" s="62"/>
      <c r="BE18" s="62"/>
      <c r="BF18" s="62"/>
      <c r="BG18" s="59"/>
      <c r="BH18" s="59"/>
      <c r="BI18" s="59"/>
      <c r="BJ18" s="59"/>
      <c r="BK18" s="59"/>
      <c r="BL18" s="59"/>
      <c r="BM18" s="59"/>
      <c r="BN18" s="59"/>
      <c r="BO18" s="59"/>
      <c r="BP18" s="59"/>
      <c r="BQ18" s="59"/>
      <c r="BR18" s="59"/>
      <c r="BS18" s="59"/>
      <c r="BT18" s="59"/>
      <c r="BU18" s="59"/>
      <c r="BV18" s="59"/>
      <c r="BW18" s="59"/>
    </row>
    <row r="19" spans="2:75" ht="15" customHeight="1" x14ac:dyDescent="0.3">
      <c r="C19" s="10"/>
      <c r="D19" s="8" t="s">
        <v>38</v>
      </c>
      <c r="E19" s="111"/>
      <c r="F19" s="94"/>
      <c r="G19" s="94"/>
      <c r="H19" s="94"/>
      <c r="I19" s="94"/>
      <c r="J19" s="94"/>
      <c r="K19" s="94"/>
      <c r="L19" s="94"/>
      <c r="M19" s="94"/>
      <c r="N19" s="94"/>
      <c r="O19" s="94"/>
      <c r="P19" s="94"/>
      <c r="Q19" s="94"/>
      <c r="R19" s="94"/>
      <c r="S19" s="94"/>
      <c r="T19" s="94"/>
      <c r="U19" s="94"/>
      <c r="V19" s="94"/>
      <c r="W19" s="94"/>
      <c r="X19" s="94"/>
      <c r="Y19" s="94"/>
      <c r="Z19" s="10"/>
      <c r="AA19" s="10"/>
      <c r="AC19" s="10"/>
      <c r="AD19" s="8" t="s">
        <v>42</v>
      </c>
      <c r="AE19" s="110"/>
      <c r="AF19" s="110"/>
      <c r="AG19" s="110"/>
      <c r="AH19" s="110"/>
      <c r="AI19" s="110"/>
      <c r="AJ19" s="110"/>
      <c r="AP19" s="60">
        <v>2</v>
      </c>
      <c r="AQ19" s="62" t="s">
        <v>131</v>
      </c>
      <c r="AR19" s="62"/>
      <c r="AS19" s="62"/>
      <c r="AT19" s="62"/>
      <c r="AU19" s="62"/>
      <c r="AV19" s="62"/>
      <c r="AW19" s="62"/>
      <c r="AX19" s="62"/>
      <c r="AY19" s="62"/>
      <c r="AZ19" s="62"/>
      <c r="BA19" s="62"/>
      <c r="BB19" s="62"/>
      <c r="BC19" s="62"/>
      <c r="BD19" s="62"/>
      <c r="BE19" s="62"/>
      <c r="BF19" s="62"/>
      <c r="BG19" s="59"/>
      <c r="BH19" s="59"/>
      <c r="BI19" s="59"/>
      <c r="BJ19" s="59"/>
      <c r="BK19" s="59"/>
      <c r="BL19" s="59"/>
      <c r="BM19" s="59"/>
      <c r="BN19" s="59"/>
      <c r="BO19" s="59"/>
      <c r="BP19" s="59"/>
      <c r="BQ19" s="59"/>
      <c r="BR19" s="59"/>
      <c r="BS19" s="59"/>
      <c r="BT19" s="59"/>
      <c r="BU19" s="59"/>
      <c r="BV19" s="59"/>
      <c r="BW19" s="59"/>
    </row>
    <row r="20" spans="2:75" ht="15" customHeight="1" x14ac:dyDescent="0.3">
      <c r="C20" s="8"/>
      <c r="D20" s="8"/>
      <c r="F20" s="8" t="s">
        <v>33</v>
      </c>
      <c r="G20" s="96"/>
      <c r="H20" s="96"/>
      <c r="I20" s="96"/>
      <c r="J20" s="96"/>
      <c r="K20" s="96"/>
      <c r="L20" s="74"/>
      <c r="T20" s="8" t="s">
        <v>34</v>
      </c>
      <c r="U20" s="96"/>
      <c r="V20" s="96"/>
      <c r="W20" s="96"/>
      <c r="X20" s="96"/>
      <c r="Y20" s="96"/>
      <c r="AP20" s="60"/>
      <c r="AQ20" s="62" t="s">
        <v>132</v>
      </c>
      <c r="AR20" s="62"/>
      <c r="AS20" s="62"/>
      <c r="AT20" s="62"/>
      <c r="AU20" s="62"/>
      <c r="AV20" s="62"/>
      <c r="AW20" s="62"/>
      <c r="AX20" s="62"/>
      <c r="AY20" s="62"/>
      <c r="AZ20" s="62"/>
      <c r="BA20" s="62"/>
      <c r="BB20" s="62"/>
      <c r="BC20" s="62"/>
      <c r="BD20" s="62"/>
      <c r="BE20" s="62"/>
      <c r="BF20" s="62"/>
      <c r="BG20" s="59"/>
      <c r="BH20" s="59"/>
      <c r="BI20" s="59"/>
      <c r="BJ20" s="59"/>
      <c r="BK20" s="59"/>
      <c r="BL20" s="59"/>
      <c r="BM20" s="59"/>
      <c r="BN20" s="59"/>
      <c r="BO20" s="59"/>
      <c r="BP20" s="59"/>
      <c r="BQ20" s="59"/>
      <c r="BR20" s="59"/>
      <c r="BS20" s="59"/>
      <c r="BT20" s="59"/>
      <c r="BU20" s="59"/>
      <c r="BV20" s="59"/>
      <c r="BW20" s="59"/>
    </row>
    <row r="21" spans="2:75" ht="4.95" customHeight="1" x14ac:dyDescent="0.3">
      <c r="AQ21" s="29"/>
      <c r="AR21" s="29"/>
      <c r="AS21" s="29"/>
      <c r="AT21" s="29"/>
      <c r="AU21" s="63"/>
      <c r="AV21" s="63"/>
      <c r="AW21" s="63"/>
      <c r="AX21" s="63"/>
      <c r="AY21" s="63"/>
      <c r="AZ21" s="63"/>
      <c r="BA21" s="63"/>
      <c r="BB21" s="63"/>
      <c r="BC21" s="63"/>
      <c r="BD21" s="63"/>
      <c r="BE21" s="63"/>
      <c r="BF21" s="63"/>
      <c r="BG21" s="52"/>
      <c r="BH21" s="52"/>
      <c r="BI21" s="52"/>
      <c r="BJ21" s="52"/>
      <c r="BK21" s="52"/>
      <c r="BL21" s="52"/>
      <c r="BM21" s="52"/>
      <c r="BN21" s="52"/>
      <c r="BO21" s="52"/>
      <c r="BP21" s="52"/>
      <c r="BQ21" s="52"/>
      <c r="BR21" s="52"/>
      <c r="BS21" s="52"/>
      <c r="BT21" s="52"/>
      <c r="BU21" s="52"/>
      <c r="BV21" s="52"/>
      <c r="BW21" s="52"/>
    </row>
    <row r="22" spans="2:75" ht="15" customHeight="1" x14ac:dyDescent="0.3">
      <c r="F22" s="8" t="s">
        <v>43</v>
      </c>
      <c r="G22" s="75"/>
      <c r="H22" s="10" t="s">
        <v>22</v>
      </c>
      <c r="L22" s="75"/>
      <c r="M22" s="10" t="s">
        <v>23</v>
      </c>
      <c r="Q22" s="75"/>
      <c r="R22" s="10" t="s">
        <v>24</v>
      </c>
      <c r="V22" s="75"/>
      <c r="W22" s="10" t="s">
        <v>44</v>
      </c>
      <c r="Z22" s="93"/>
      <c r="AA22" s="93"/>
      <c r="AB22" s="93"/>
      <c r="AC22" s="93"/>
      <c r="AD22" s="93"/>
      <c r="AE22" s="93"/>
      <c r="AF22" s="93"/>
      <c r="AG22" s="93"/>
      <c r="AH22" s="93"/>
      <c r="AI22" s="93"/>
      <c r="AJ22" s="93"/>
      <c r="AM22" s="72">
        <f>IF(AND(ISBLANK(G22),ISBLANK(L22),ISBLANK(Q22),ISBLANK(V22)),0,1)</f>
        <v>0</v>
      </c>
      <c r="AN22" s="72">
        <f>IF(AND(ISBLANK(G22),ISBLANK(L22),ISBLANK(Q22)),0,1)</f>
        <v>0</v>
      </c>
      <c r="AQ22" s="62" t="s">
        <v>133</v>
      </c>
      <c r="AS22" s="29"/>
      <c r="AT22" s="29"/>
      <c r="AU22" s="29"/>
      <c r="AV22" s="29"/>
      <c r="AW22" s="29"/>
      <c r="AX22" s="29"/>
      <c r="AY22" s="29"/>
      <c r="AZ22" s="29"/>
      <c r="BA22" s="29"/>
      <c r="BB22" s="29"/>
      <c r="BC22" s="29"/>
      <c r="BD22" s="29"/>
      <c r="BE22" s="29"/>
      <c r="BF22" s="29"/>
      <c r="BG22" s="53"/>
      <c r="BH22" s="53"/>
      <c r="BI22" s="53"/>
      <c r="BJ22" s="53"/>
      <c r="BK22" s="53"/>
      <c r="BL22" s="53"/>
      <c r="BM22" s="53"/>
      <c r="BN22" s="53"/>
      <c r="BO22" s="53"/>
      <c r="BP22" s="53"/>
      <c r="BQ22" s="53"/>
      <c r="BR22" s="53"/>
      <c r="BS22" s="53"/>
      <c r="BT22" s="53"/>
      <c r="BU22" s="53"/>
      <c r="BV22" s="53"/>
      <c r="BW22" s="53"/>
    </row>
    <row r="23" spans="2:75" ht="4.95" customHeight="1" x14ac:dyDescent="0.3">
      <c r="C23" s="8"/>
      <c r="D23" s="8"/>
      <c r="AT23" s="29"/>
      <c r="AU23" s="29"/>
      <c r="AV23" s="29"/>
      <c r="AW23" s="29"/>
      <c r="AX23" s="29"/>
      <c r="AY23" s="29"/>
      <c r="AZ23" s="29"/>
      <c r="BA23" s="29"/>
      <c r="BB23" s="29"/>
      <c r="BC23" s="29"/>
      <c r="BD23" s="29"/>
      <c r="BE23" s="29"/>
      <c r="BF23" s="29"/>
      <c r="BG23" s="53"/>
      <c r="BH23" s="53"/>
      <c r="BI23" s="53"/>
      <c r="BJ23" s="53"/>
      <c r="BK23" s="53"/>
      <c r="BL23" s="53"/>
      <c r="BM23" s="53"/>
      <c r="BN23" s="53"/>
      <c r="BO23" s="53"/>
      <c r="BP23" s="53"/>
      <c r="BQ23" s="53"/>
      <c r="BR23" s="53"/>
      <c r="BS23" s="53"/>
      <c r="BT23" s="53"/>
      <c r="BU23" s="53"/>
      <c r="BV23" s="53"/>
      <c r="BW23" s="53"/>
    </row>
    <row r="24" spans="2:75" ht="15" customHeight="1" x14ac:dyDescent="0.3">
      <c r="B24" s="7" t="s">
        <v>19</v>
      </c>
      <c r="C24" s="8"/>
      <c r="D24" s="8"/>
      <c r="AP24" s="60">
        <v>3</v>
      </c>
      <c r="AQ24" s="29" t="s">
        <v>134</v>
      </c>
      <c r="AT24" s="29"/>
      <c r="AU24" s="29"/>
      <c r="AV24" s="29"/>
      <c r="AW24" s="29"/>
      <c r="AX24" s="29"/>
      <c r="AY24" s="29"/>
      <c r="AZ24" s="29"/>
      <c r="BA24" s="29"/>
      <c r="BB24" s="29"/>
      <c r="BC24" s="29"/>
      <c r="BD24" s="29"/>
      <c r="BE24" s="29"/>
      <c r="BF24" s="29"/>
      <c r="BG24" s="53"/>
      <c r="BH24" s="53"/>
      <c r="BI24" s="53"/>
      <c r="BJ24" s="53"/>
      <c r="BK24" s="53"/>
      <c r="BL24" s="53"/>
      <c r="BM24" s="53"/>
      <c r="BN24" s="53"/>
      <c r="BO24" s="53"/>
      <c r="BP24" s="53"/>
      <c r="BQ24" s="53"/>
      <c r="BR24" s="53"/>
      <c r="BS24" s="53"/>
      <c r="BT24" s="53"/>
      <c r="BU24" s="53"/>
      <c r="BV24" s="53"/>
      <c r="BW24" s="53"/>
    </row>
    <row r="25" spans="2:75" ht="4.95" customHeight="1" x14ac:dyDescent="0.3">
      <c r="C25" s="8"/>
      <c r="D25" s="8"/>
      <c r="AP25" s="60"/>
      <c r="AT25" s="29"/>
      <c r="AU25" s="29"/>
      <c r="AV25" s="29"/>
      <c r="AW25" s="29"/>
      <c r="AX25" s="29"/>
      <c r="AY25" s="29"/>
      <c r="AZ25" s="29"/>
      <c r="BA25" s="29"/>
      <c r="BB25" s="29"/>
      <c r="BC25" s="29"/>
      <c r="BD25" s="29"/>
      <c r="BE25" s="29"/>
      <c r="BF25" s="29"/>
      <c r="BG25" s="53"/>
      <c r="BH25" s="53"/>
      <c r="BI25" s="53"/>
      <c r="BJ25" s="53"/>
      <c r="BK25" s="53"/>
      <c r="BL25" s="53"/>
      <c r="BM25" s="53"/>
      <c r="BN25" s="53"/>
      <c r="BO25" s="53"/>
      <c r="BP25" s="53"/>
      <c r="BQ25" s="53"/>
      <c r="BR25" s="53"/>
      <c r="BS25" s="53"/>
      <c r="BT25" s="53"/>
      <c r="BU25" s="53"/>
      <c r="BV25" s="53"/>
      <c r="BW25" s="53"/>
    </row>
    <row r="26" spans="2:75" ht="15" customHeight="1" x14ac:dyDescent="0.3">
      <c r="C26" s="8"/>
      <c r="D26" s="8" t="s">
        <v>35</v>
      </c>
      <c r="E26" s="93"/>
      <c r="F26" s="93"/>
      <c r="G26" s="93"/>
      <c r="H26" s="93"/>
      <c r="I26" s="93"/>
      <c r="J26" s="93"/>
      <c r="K26" s="93"/>
      <c r="L26" s="93"/>
      <c r="M26" s="93"/>
      <c r="N26" s="93"/>
      <c r="O26" s="93"/>
      <c r="P26" s="93"/>
      <c r="Q26" s="93"/>
      <c r="R26" s="93"/>
      <c r="S26" s="93"/>
      <c r="T26" s="93"/>
      <c r="U26" s="93"/>
      <c r="V26" s="93"/>
      <c r="W26" s="93"/>
      <c r="X26" s="93"/>
      <c r="Y26" s="93"/>
      <c r="AP26" s="60"/>
      <c r="AQ26" s="29" t="s">
        <v>135</v>
      </c>
      <c r="AT26" s="29"/>
      <c r="AU26" s="29"/>
      <c r="AV26" s="29"/>
      <c r="AW26" s="29"/>
      <c r="AX26" s="29"/>
      <c r="AY26" s="29"/>
      <c r="AZ26" s="29"/>
      <c r="BA26" s="29"/>
      <c r="BB26" s="29"/>
      <c r="BC26" s="29"/>
      <c r="BD26" s="29"/>
      <c r="BE26" s="29"/>
      <c r="BF26" s="29"/>
      <c r="BG26" s="53"/>
      <c r="BH26" s="53"/>
      <c r="BI26" s="53"/>
      <c r="BJ26" s="53"/>
      <c r="BK26" s="53"/>
      <c r="BL26" s="53"/>
      <c r="BM26" s="53"/>
      <c r="BN26" s="53"/>
      <c r="BO26" s="53"/>
      <c r="BP26" s="53"/>
      <c r="BQ26" s="53"/>
      <c r="BR26" s="53"/>
      <c r="BS26" s="53"/>
      <c r="BT26" s="53"/>
      <c r="BU26" s="53"/>
      <c r="BV26" s="53"/>
      <c r="BW26" s="53"/>
    </row>
    <row r="27" spans="2:75" ht="15" customHeight="1" x14ac:dyDescent="0.3">
      <c r="C27" s="8"/>
      <c r="D27" s="8" t="s">
        <v>36</v>
      </c>
      <c r="E27" s="94"/>
      <c r="F27" s="94"/>
      <c r="G27" s="94"/>
      <c r="H27" s="94"/>
      <c r="I27" s="94"/>
      <c r="J27" s="94"/>
      <c r="K27" s="94"/>
      <c r="L27" s="94"/>
      <c r="M27" s="94"/>
      <c r="N27" s="94"/>
      <c r="O27" s="94"/>
      <c r="P27" s="94"/>
      <c r="Q27" s="94"/>
      <c r="R27" s="94"/>
      <c r="S27" s="94"/>
      <c r="T27" s="94"/>
      <c r="U27" s="94"/>
      <c r="V27" s="94"/>
      <c r="W27" s="94"/>
      <c r="X27" s="94"/>
      <c r="Y27" s="94"/>
      <c r="AP27" s="60"/>
      <c r="AQ27" s="29" t="s">
        <v>136</v>
      </c>
      <c r="AT27" s="29"/>
      <c r="AU27" s="29"/>
      <c r="AV27" s="29"/>
      <c r="AW27" s="29"/>
      <c r="AX27" s="29"/>
      <c r="AY27" s="29"/>
      <c r="AZ27" s="29"/>
      <c r="BA27" s="29"/>
      <c r="BB27" s="29"/>
      <c r="BC27" s="29"/>
      <c r="BD27" s="29"/>
      <c r="BE27" s="29"/>
      <c r="BF27" s="29"/>
      <c r="BG27" s="53"/>
      <c r="BH27" s="53"/>
      <c r="BI27" s="53"/>
      <c r="BJ27" s="53"/>
      <c r="BK27" s="53"/>
      <c r="BL27" s="53"/>
      <c r="BM27" s="53"/>
      <c r="BN27" s="53"/>
      <c r="BO27" s="53"/>
      <c r="BP27" s="53"/>
      <c r="BQ27" s="53"/>
      <c r="BR27" s="53"/>
      <c r="BS27" s="53"/>
      <c r="BT27" s="53"/>
      <c r="BU27" s="53"/>
      <c r="BV27" s="53"/>
      <c r="BW27" s="53"/>
    </row>
    <row r="28" spans="2:75" ht="15" customHeight="1" x14ac:dyDescent="0.3">
      <c r="C28" s="8"/>
      <c r="D28" s="8" t="s">
        <v>174</v>
      </c>
      <c r="E28" s="94"/>
      <c r="F28" s="94"/>
      <c r="G28" s="94"/>
      <c r="H28" s="94"/>
      <c r="I28" s="94"/>
      <c r="J28" s="94"/>
      <c r="K28" s="94"/>
      <c r="L28" s="12"/>
      <c r="M28" s="12"/>
      <c r="N28" s="73" t="s">
        <v>175</v>
      </c>
      <c r="O28" s="94"/>
      <c r="P28" s="94"/>
      <c r="Q28" s="94"/>
      <c r="R28" s="94"/>
      <c r="S28" s="12"/>
      <c r="T28" s="12"/>
      <c r="U28" s="12"/>
      <c r="V28" s="73" t="s">
        <v>176</v>
      </c>
      <c r="W28" s="95"/>
      <c r="X28" s="95"/>
      <c r="Y28" s="95"/>
      <c r="AP28" s="60"/>
      <c r="AT28" s="29"/>
      <c r="AU28" s="29"/>
      <c r="AV28" s="29"/>
      <c r="AW28" s="29"/>
      <c r="AX28" s="29"/>
      <c r="AY28" s="29"/>
      <c r="AZ28" s="29"/>
      <c r="BA28" s="29"/>
      <c r="BB28" s="29"/>
      <c r="BC28" s="29"/>
      <c r="BD28" s="29"/>
      <c r="BE28" s="29"/>
      <c r="BF28" s="29"/>
      <c r="BG28" s="53"/>
      <c r="BH28" s="53"/>
      <c r="BI28" s="53"/>
      <c r="BJ28" s="53"/>
      <c r="BK28" s="53"/>
      <c r="BL28" s="53"/>
      <c r="BM28" s="53"/>
      <c r="BN28" s="53"/>
      <c r="BO28" s="53"/>
      <c r="BP28" s="53"/>
      <c r="BQ28" s="53"/>
      <c r="BR28" s="53"/>
      <c r="BS28" s="53"/>
      <c r="BT28" s="53"/>
      <c r="BU28" s="53"/>
      <c r="BV28" s="53"/>
      <c r="BW28" s="53"/>
    </row>
    <row r="29" spans="2:75" ht="15" customHeight="1" x14ac:dyDescent="0.3">
      <c r="C29" s="8"/>
      <c r="D29" s="8" t="s">
        <v>37</v>
      </c>
      <c r="E29" s="94"/>
      <c r="F29" s="94"/>
      <c r="G29" s="94"/>
      <c r="H29" s="94"/>
      <c r="I29" s="94"/>
      <c r="J29" s="94"/>
      <c r="K29" s="94"/>
      <c r="L29" s="93"/>
      <c r="M29" s="93"/>
      <c r="N29" s="93"/>
      <c r="O29" s="94"/>
      <c r="P29" s="94"/>
      <c r="Q29" s="94"/>
      <c r="R29" s="94"/>
      <c r="S29" s="93"/>
      <c r="T29" s="93"/>
      <c r="U29" s="93"/>
      <c r="V29" s="93"/>
      <c r="W29" s="94"/>
      <c r="X29" s="94"/>
      <c r="Y29" s="94"/>
      <c r="AP29" s="60"/>
      <c r="AT29" s="29"/>
      <c r="AU29" s="29"/>
      <c r="AV29" s="29"/>
      <c r="AW29" s="29"/>
      <c r="AX29" s="29"/>
      <c r="AY29" s="29"/>
      <c r="AZ29" s="29"/>
      <c r="BA29" s="29"/>
      <c r="BB29" s="29"/>
      <c r="BC29" s="29"/>
      <c r="BD29" s="29"/>
      <c r="BE29" s="29"/>
      <c r="BF29" s="29"/>
      <c r="BG29" s="53"/>
      <c r="BH29" s="53"/>
      <c r="BI29" s="53"/>
      <c r="BJ29" s="53"/>
      <c r="BK29" s="53"/>
      <c r="BL29" s="53"/>
      <c r="BM29" s="53"/>
      <c r="BN29" s="53"/>
      <c r="BO29" s="53"/>
      <c r="BP29" s="53"/>
      <c r="BQ29" s="53"/>
      <c r="BR29" s="53"/>
      <c r="BS29" s="53"/>
      <c r="BT29" s="53"/>
      <c r="BU29" s="53"/>
      <c r="BV29" s="53"/>
      <c r="BW29" s="53"/>
    </row>
    <row r="30" spans="2:75" ht="15" customHeight="1" x14ac:dyDescent="0.3">
      <c r="C30" s="8"/>
      <c r="D30" s="8" t="s">
        <v>38</v>
      </c>
      <c r="E30" s="111"/>
      <c r="F30" s="94"/>
      <c r="G30" s="94"/>
      <c r="H30" s="94"/>
      <c r="I30" s="94"/>
      <c r="J30" s="94"/>
      <c r="K30" s="94"/>
      <c r="L30" s="94"/>
      <c r="M30" s="94"/>
      <c r="N30" s="94"/>
      <c r="O30" s="94"/>
      <c r="P30" s="94"/>
      <c r="Q30" s="94"/>
      <c r="R30" s="94"/>
      <c r="S30" s="94"/>
      <c r="T30" s="94"/>
      <c r="U30" s="94"/>
      <c r="V30" s="94"/>
      <c r="W30" s="94"/>
      <c r="X30" s="94"/>
      <c r="Y30" s="94"/>
      <c r="AD30" s="8" t="s">
        <v>42</v>
      </c>
      <c r="AE30" s="110"/>
      <c r="AF30" s="110"/>
      <c r="AG30" s="110"/>
      <c r="AH30" s="110"/>
      <c r="AI30" s="110"/>
      <c r="AJ30" s="110"/>
      <c r="AP30" s="60"/>
      <c r="AT30" s="29"/>
      <c r="AU30" s="29"/>
      <c r="AV30" s="29"/>
      <c r="AW30" s="29"/>
      <c r="AX30" s="29"/>
      <c r="AY30" s="29"/>
      <c r="AZ30" s="29"/>
      <c r="BA30" s="29"/>
      <c r="BB30" s="29"/>
      <c r="BC30" s="29"/>
      <c r="BD30" s="29"/>
      <c r="BE30" s="29"/>
      <c r="BF30" s="29"/>
      <c r="BG30" s="53"/>
      <c r="BH30" s="53"/>
      <c r="BI30" s="53"/>
      <c r="BJ30" s="53"/>
      <c r="BK30" s="53"/>
      <c r="BL30" s="53"/>
      <c r="BM30" s="53"/>
      <c r="BN30" s="53"/>
      <c r="BO30" s="53"/>
      <c r="BP30" s="53"/>
      <c r="BQ30" s="53"/>
      <c r="BR30" s="53"/>
      <c r="BS30" s="53"/>
      <c r="BT30" s="53"/>
      <c r="BU30" s="53"/>
      <c r="BV30" s="53"/>
      <c r="BW30" s="53"/>
    </row>
    <row r="31" spans="2:75" ht="4.95" customHeight="1" x14ac:dyDescent="0.3">
      <c r="C31" s="8"/>
      <c r="D31" s="8"/>
      <c r="AP31" s="60"/>
      <c r="AT31" s="29"/>
      <c r="AU31" s="29"/>
      <c r="AV31" s="29"/>
      <c r="AW31" s="29"/>
      <c r="AX31" s="29"/>
      <c r="AY31" s="29"/>
      <c r="AZ31" s="29"/>
      <c r="BA31" s="29"/>
      <c r="BB31" s="29"/>
      <c r="BC31" s="29"/>
      <c r="BD31" s="29"/>
      <c r="BE31" s="29"/>
      <c r="BF31" s="29"/>
      <c r="BG31" s="53"/>
      <c r="BH31" s="53"/>
      <c r="BI31" s="53"/>
      <c r="BJ31" s="53"/>
      <c r="BK31" s="53"/>
      <c r="BL31" s="53"/>
      <c r="BM31" s="53"/>
      <c r="BN31" s="53"/>
      <c r="BO31" s="53"/>
      <c r="BP31" s="53"/>
      <c r="BQ31" s="53"/>
      <c r="BR31" s="53"/>
      <c r="BS31" s="53"/>
      <c r="BT31" s="53"/>
      <c r="BU31" s="53"/>
      <c r="BV31" s="53"/>
      <c r="BW31" s="53"/>
    </row>
    <row r="32" spans="2:75" ht="15" customHeight="1" x14ac:dyDescent="0.3">
      <c r="B32" s="75"/>
      <c r="C32" s="2" t="s">
        <v>20</v>
      </c>
      <c r="E32" s="75"/>
      <c r="F32" s="2" t="s">
        <v>21</v>
      </c>
      <c r="H32" s="2" t="s">
        <v>47</v>
      </c>
      <c r="AM32" s="72">
        <f>IF(AND(ISBLANK(B32),ISBLANK(E32)),0,1)</f>
        <v>0</v>
      </c>
      <c r="AN32" s="72">
        <f>IF(ISBLANK(B32),1,2)</f>
        <v>1</v>
      </c>
      <c r="AO32" s="72">
        <f>IF(ISBLANK(B32),1,IF(ISBLANK(E32),2,3))</f>
        <v>1</v>
      </c>
      <c r="AU32" s="29"/>
      <c r="AV32" s="29"/>
      <c r="AW32" s="29"/>
      <c r="AX32" s="29"/>
      <c r="AY32" s="29"/>
      <c r="AZ32" s="29"/>
      <c r="BA32" s="29"/>
      <c r="BB32" s="29"/>
      <c r="BC32" s="29"/>
      <c r="BD32" s="29"/>
      <c r="BE32" s="29"/>
      <c r="BF32" s="29"/>
      <c r="BG32" s="53"/>
      <c r="BH32" s="53"/>
      <c r="BI32" s="53"/>
      <c r="BJ32" s="53"/>
      <c r="BK32" s="53"/>
      <c r="BL32" s="53"/>
      <c r="BM32" s="53"/>
      <c r="BN32" s="53"/>
      <c r="BO32" s="53"/>
      <c r="BP32" s="53"/>
      <c r="BQ32" s="53"/>
      <c r="BR32" s="53"/>
      <c r="BS32" s="53"/>
      <c r="BT32" s="53"/>
      <c r="BU32" s="53"/>
      <c r="BV32" s="53"/>
      <c r="BW32" s="53"/>
    </row>
    <row r="33" spans="2:75" ht="4.95" customHeight="1" x14ac:dyDescent="0.3">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row>
    <row r="34" spans="2:75" ht="15" customHeight="1" x14ac:dyDescent="0.3">
      <c r="B34" s="75"/>
      <c r="C34" s="2" t="s">
        <v>20</v>
      </c>
      <c r="E34" s="75"/>
      <c r="F34" s="2" t="s">
        <v>21</v>
      </c>
      <c r="H34" s="2" t="s">
        <v>31</v>
      </c>
      <c r="AM34" s="72">
        <f>IF(AND(ISBLANK(B34),ISBLANK(E34)),0,1)</f>
        <v>0</v>
      </c>
      <c r="AN34" s="72">
        <f>IF(ISBLANK(E34),1,2)</f>
        <v>1</v>
      </c>
      <c r="AO34" s="72">
        <f>IF(ISBLANK(B34),1,IF(ISBLANK(E34),2,3))</f>
        <v>1</v>
      </c>
      <c r="AR34" s="62"/>
      <c r="AS34" s="62"/>
      <c r="AT34" s="62"/>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row>
    <row r="35" spans="2:75" ht="4.95" customHeight="1" x14ac:dyDescent="0.3">
      <c r="B35" s="8"/>
      <c r="AP35" s="60"/>
      <c r="AQ35" s="63"/>
      <c r="AR35" s="63"/>
      <c r="AS35" s="63"/>
      <c r="AT35" s="63"/>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row>
    <row r="36" spans="2:75" ht="15" customHeight="1" x14ac:dyDescent="0.3">
      <c r="B36" s="75"/>
      <c r="C36" s="2" t="s">
        <v>20</v>
      </c>
      <c r="E36" s="75"/>
      <c r="F36" s="2" t="s">
        <v>21</v>
      </c>
      <c r="H36" s="2" t="s">
        <v>32</v>
      </c>
      <c r="AM36" s="72">
        <f>IF(AND(ISBLANK(B36),ISBLANK(E36)),0,1)</f>
        <v>0</v>
      </c>
      <c r="AN36" s="72">
        <f>IF(ISBLANK(B36),1,2)</f>
        <v>1</v>
      </c>
      <c r="AO36" s="72">
        <f>IF(ISBLANK(B36),1,IF(ISBLANK(E36),2,3))</f>
        <v>1</v>
      </c>
      <c r="AR36" s="29"/>
      <c r="AS36" s="29"/>
      <c r="AT36" s="29"/>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row>
    <row r="37" spans="2:75" ht="4.95" customHeight="1" x14ac:dyDescent="0.3">
      <c r="C37" s="8"/>
      <c r="AP37" s="60"/>
      <c r="AQ37" s="29"/>
      <c r="AR37" s="29"/>
      <c r="AS37" s="29"/>
      <c r="AT37" s="29"/>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row>
    <row r="38" spans="2:75" ht="15" customHeight="1" x14ac:dyDescent="0.3">
      <c r="B38" s="2" t="s">
        <v>69</v>
      </c>
      <c r="C38" s="8"/>
      <c r="D38" s="8"/>
      <c r="G38" s="75"/>
      <c r="H38" s="2" t="s">
        <v>25</v>
      </c>
      <c r="M38" s="75"/>
      <c r="N38" s="2" t="s">
        <v>189</v>
      </c>
      <c r="U38" s="75"/>
      <c r="V38" s="2" t="s">
        <v>28</v>
      </c>
      <c r="AF38" s="75"/>
      <c r="AG38" s="2" t="s">
        <v>173</v>
      </c>
      <c r="AR38" s="29"/>
      <c r="AS38" s="29"/>
      <c r="AT38" s="29"/>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row>
    <row r="39" spans="2:75" ht="4.95" customHeight="1" x14ac:dyDescent="0.3">
      <c r="C39" s="8"/>
      <c r="D39" s="8"/>
      <c r="AP39" s="60"/>
      <c r="AQ39" s="29"/>
      <c r="AR39" s="29"/>
      <c r="AS39" s="29"/>
      <c r="AT39" s="29"/>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row>
    <row r="40" spans="2:75" ht="15" customHeight="1" x14ac:dyDescent="0.3">
      <c r="B40" s="1" t="s">
        <v>4</v>
      </c>
      <c r="AR40" s="29"/>
      <c r="AS40" s="29"/>
      <c r="AT40" s="29"/>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row>
    <row r="41" spans="2:75" ht="15" customHeight="1" x14ac:dyDescent="0.3">
      <c r="B41" s="99"/>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1"/>
      <c r="AM41" s="72">
        <f>IF(OR(AN32=2,AN34=2,AN36=2),2,1)</f>
        <v>1</v>
      </c>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row>
    <row r="42" spans="2:75" ht="15" customHeight="1" x14ac:dyDescent="0.3">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4"/>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row>
    <row r="43" spans="2:75" ht="15" customHeight="1" x14ac:dyDescent="0.3">
      <c r="B43" s="10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4"/>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row>
    <row r="44" spans="2:75" ht="15" customHeight="1" x14ac:dyDescent="0.3">
      <c r="B44" s="10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4"/>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row>
    <row r="45" spans="2:75" ht="15" customHeight="1" x14ac:dyDescent="0.3">
      <c r="B45" s="102"/>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4"/>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row>
    <row r="46" spans="2:75" ht="15" customHeight="1" x14ac:dyDescent="0.3">
      <c r="B46" s="105"/>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7"/>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row>
    <row r="47" spans="2:75" ht="15" customHeight="1" x14ac:dyDescent="0.3">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row>
    <row r="48" spans="2:75" ht="15" customHeight="1" x14ac:dyDescent="0.3">
      <c r="B48" s="7" t="s">
        <v>1</v>
      </c>
      <c r="C48" s="7"/>
      <c r="D48" s="7"/>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row>
    <row r="49" spans="2:109" ht="15" customHeight="1" x14ac:dyDescent="0.3">
      <c r="B49" s="29" t="s">
        <v>66</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row>
    <row r="50" spans="2:109" ht="15" customHeight="1" x14ac:dyDescent="0.3">
      <c r="B50" s="30" t="s">
        <v>14</v>
      </c>
      <c r="C50" s="29" t="str">
        <f>"The design for the existing development has been approved by the "&amp;Tables!$C$22&amp;" prior to "&amp;Tables!$C$21&amp;"."</f>
        <v>The design for the existing development has been approved by the City prior to 1 October 2015.</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row>
    <row r="51" spans="2:109" ht="15" customHeight="1" x14ac:dyDescent="0.3">
      <c r="B51" s="30" t="s">
        <v>14</v>
      </c>
      <c r="C51" s="29" t="s">
        <v>202</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row>
    <row r="52" spans="2:109" ht="15" customHeight="1" x14ac:dyDescent="0.3">
      <c r="B52" s="51"/>
      <c r="C52" s="29" t="s">
        <v>203</v>
      </c>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row>
    <row r="53" spans="2:109" ht="15" customHeight="1" x14ac:dyDescent="0.3">
      <c r="B53" s="30" t="s">
        <v>14</v>
      </c>
      <c r="C53" s="29" t="s">
        <v>194</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row>
    <row r="54" spans="2:109" ht="15" customHeight="1" x14ac:dyDescent="0.3">
      <c r="B54" s="51"/>
      <c r="C54" s="29" t="str">
        <f>"in accordance with the "&amp;Tables!$C$22&amp;"'s stormwater management requirements in effect at the time the project was approved "</f>
        <v xml:space="preserve">in accordance with the City's stormwater management requirements in effect at the time the project was approved </v>
      </c>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row>
    <row r="55" spans="2:109" ht="15" customHeight="1" x14ac:dyDescent="0.3">
      <c r="B55" s="51"/>
      <c r="C55" s="29" t="str">
        <f>"by the "&amp;Tables!$C$22&amp;"."</f>
        <v>by the City.</v>
      </c>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row>
    <row r="56" spans="2:109" ht="15" customHeight="1" x14ac:dyDescent="0.3">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row>
    <row r="57" spans="2:109" ht="15" customHeight="1" x14ac:dyDescent="0.3">
      <c r="B57" s="84">
        <f>Tables!$C$13</f>
        <v>45566</v>
      </c>
      <c r="C57" s="84"/>
      <c r="D57" s="84"/>
      <c r="E57" s="84"/>
      <c r="F57" s="84"/>
      <c r="G57" s="84"/>
      <c r="H57" s="84"/>
      <c r="R57" s="85" t="s">
        <v>76</v>
      </c>
      <c r="S57" s="85"/>
      <c r="T57" s="85"/>
      <c r="U57" s="85"/>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row>
    <row r="58" spans="2:109" ht="15" customHeight="1" x14ac:dyDescent="0.3">
      <c r="B58" s="51"/>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row>
    <row r="59" spans="2:109" ht="15" customHeight="1" x14ac:dyDescent="0.3">
      <c r="C59" s="8" t="s">
        <v>35</v>
      </c>
      <c r="D59" s="108">
        <f>IF(ISBLANK($E$15),0,$E$15)</f>
        <v>0</v>
      </c>
      <c r="E59" s="108"/>
      <c r="F59" s="108"/>
      <c r="G59" s="108"/>
      <c r="H59" s="108"/>
      <c r="I59" s="108"/>
      <c r="J59" s="108"/>
      <c r="K59" s="108"/>
      <c r="L59" s="108"/>
      <c r="M59" s="108"/>
      <c r="N59" s="108"/>
      <c r="O59" s="108"/>
      <c r="P59" s="108"/>
      <c r="Q59" s="108"/>
      <c r="R59" s="108"/>
      <c r="S59" s="108"/>
      <c r="T59" s="108"/>
      <c r="U59" s="108"/>
      <c r="V59" s="108"/>
      <c r="W59" s="108"/>
      <c r="X59" s="108"/>
      <c r="Y59" s="108"/>
      <c r="AD59" s="8" t="s">
        <v>39</v>
      </c>
      <c r="AE59" s="109">
        <f>IF(ISBLANK($AE$15),0,$AE$15)</f>
        <v>0</v>
      </c>
      <c r="AF59" s="109"/>
      <c r="AG59" s="109"/>
      <c r="AH59" s="109"/>
      <c r="AI59" s="109"/>
      <c r="AJ59" s="109"/>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row>
    <row r="60" spans="2:109" ht="15" customHeight="1" x14ac:dyDescent="0.3">
      <c r="B60" s="51"/>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row>
    <row r="61" spans="2:109" ht="15" customHeight="1" x14ac:dyDescent="0.3">
      <c r="B61" s="51"/>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row>
    <row r="62" spans="2:109" ht="15" customHeight="1" x14ac:dyDescent="0.3">
      <c r="D62" s="8" t="s">
        <v>45</v>
      </c>
      <c r="E62" s="93"/>
      <c r="F62" s="93"/>
      <c r="G62" s="93"/>
      <c r="H62" s="93"/>
      <c r="I62" s="93"/>
      <c r="J62" s="93"/>
      <c r="K62" s="93"/>
      <c r="L62" s="93"/>
      <c r="M62" s="93"/>
      <c r="N62" s="93"/>
      <c r="O62" s="93"/>
      <c r="P62" s="93"/>
      <c r="Q62" s="93"/>
      <c r="R62" s="93"/>
      <c r="S62" s="93"/>
      <c r="T62" s="93"/>
      <c r="U62" s="93"/>
      <c r="V62" s="93"/>
      <c r="W62" s="93"/>
      <c r="X62" s="93"/>
      <c r="Y62" s="93"/>
      <c r="AB62" s="8" t="s">
        <v>193</v>
      </c>
      <c r="AC62" s="8"/>
      <c r="AD62" s="8"/>
      <c r="AE62" s="8"/>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row>
    <row r="63" spans="2:109" ht="15" customHeight="1" x14ac:dyDescent="0.3">
      <c r="D63" s="8" t="s">
        <v>35</v>
      </c>
      <c r="E63" s="94"/>
      <c r="F63" s="94"/>
      <c r="G63" s="94"/>
      <c r="H63" s="94"/>
      <c r="I63" s="94"/>
      <c r="J63" s="94"/>
      <c r="K63" s="94"/>
      <c r="L63" s="94"/>
      <c r="M63" s="94"/>
      <c r="N63" s="94"/>
      <c r="O63" s="94"/>
      <c r="P63" s="94"/>
      <c r="Q63" s="94"/>
      <c r="R63" s="94"/>
      <c r="S63" s="94"/>
      <c r="T63" s="94"/>
      <c r="U63" s="94"/>
      <c r="V63" s="94"/>
      <c r="W63" s="94"/>
      <c r="X63" s="94"/>
      <c r="Y63" s="94"/>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row>
    <row r="64" spans="2:109" ht="15" customHeight="1" x14ac:dyDescent="0.3">
      <c r="D64" s="8" t="s">
        <v>36</v>
      </c>
      <c r="E64" s="94"/>
      <c r="F64" s="94"/>
      <c r="G64" s="94"/>
      <c r="H64" s="94"/>
      <c r="I64" s="94"/>
      <c r="J64" s="94"/>
      <c r="K64" s="94"/>
      <c r="L64" s="94"/>
      <c r="M64" s="94"/>
      <c r="N64" s="94"/>
      <c r="O64" s="94"/>
      <c r="P64" s="94"/>
      <c r="Q64" s="94"/>
      <c r="R64" s="94"/>
      <c r="S64" s="94"/>
      <c r="T64" s="94"/>
      <c r="U64" s="94"/>
      <c r="V64" s="94"/>
      <c r="W64" s="94"/>
      <c r="X64" s="94"/>
      <c r="Y64" s="94"/>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row>
    <row r="65" spans="3:75" ht="15" customHeight="1" x14ac:dyDescent="0.3">
      <c r="D65" s="8" t="s">
        <v>174</v>
      </c>
      <c r="E65" s="94"/>
      <c r="F65" s="94"/>
      <c r="G65" s="94"/>
      <c r="H65" s="94"/>
      <c r="I65" s="94"/>
      <c r="J65" s="94"/>
      <c r="K65" s="94"/>
      <c r="L65" s="12"/>
      <c r="M65" s="12"/>
      <c r="N65" s="73" t="s">
        <v>175</v>
      </c>
      <c r="O65" s="94"/>
      <c r="P65" s="94"/>
      <c r="Q65" s="94"/>
      <c r="R65" s="94"/>
      <c r="S65" s="12"/>
      <c r="T65" s="12"/>
      <c r="U65" s="12"/>
      <c r="V65" s="73" t="s">
        <v>176</v>
      </c>
      <c r="W65" s="95"/>
      <c r="X65" s="95"/>
      <c r="Y65" s="95"/>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row>
    <row r="66" spans="3:75" ht="15" customHeight="1" x14ac:dyDescent="0.3">
      <c r="C66" s="13"/>
      <c r="D66" s="8" t="s">
        <v>38</v>
      </c>
      <c r="E66" s="97"/>
      <c r="F66" s="97"/>
      <c r="G66" s="97"/>
      <c r="H66" s="97"/>
      <c r="I66" s="97"/>
      <c r="J66" s="97"/>
      <c r="K66" s="97"/>
      <c r="L66" s="97"/>
      <c r="M66" s="97"/>
      <c r="N66" s="97"/>
      <c r="O66" s="97"/>
      <c r="P66" s="97"/>
      <c r="Q66" s="97"/>
      <c r="R66" s="97"/>
      <c r="S66" s="97"/>
      <c r="T66" s="97"/>
      <c r="U66" s="97"/>
      <c r="V66" s="97"/>
      <c r="W66" s="97"/>
      <c r="X66" s="97"/>
      <c r="Y66" s="97"/>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row>
    <row r="67" spans="3:75" ht="15" customHeight="1" x14ac:dyDescent="0.3">
      <c r="D67" s="8" t="s">
        <v>42</v>
      </c>
      <c r="E67" s="98"/>
      <c r="F67" s="98"/>
      <c r="G67" s="98"/>
      <c r="H67" s="98"/>
      <c r="I67" s="98"/>
      <c r="U67" s="56"/>
      <c r="V67" s="56"/>
      <c r="W67" s="5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row>
    <row r="68" spans="3:75" ht="15" customHeight="1" x14ac:dyDescent="0.3">
      <c r="D68" s="8"/>
      <c r="E68" s="12"/>
      <c r="F68" s="12"/>
      <c r="G68" s="12"/>
      <c r="H68" s="12"/>
      <c r="I68" s="12"/>
      <c r="U68" s="56"/>
      <c r="V68" s="56"/>
      <c r="W68" s="5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row>
    <row r="69" spans="3:75" ht="15" customHeight="1" x14ac:dyDescent="0.3">
      <c r="D69" s="8" t="s">
        <v>46</v>
      </c>
      <c r="E69" s="42"/>
      <c r="F69" s="42"/>
      <c r="G69" s="42"/>
      <c r="H69" s="42"/>
      <c r="I69" s="42"/>
      <c r="J69" s="42"/>
      <c r="K69" s="42"/>
      <c r="L69" s="42"/>
      <c r="M69" s="42"/>
      <c r="N69" s="42"/>
      <c r="O69" s="42"/>
      <c r="P69" s="42"/>
      <c r="Q69" s="42"/>
      <c r="R69" s="42"/>
      <c r="S69" s="42"/>
      <c r="T69" s="42"/>
      <c r="U69" s="56"/>
      <c r="V69" s="56"/>
      <c r="W69" s="56"/>
      <c r="AB69" s="8" t="s">
        <v>39</v>
      </c>
      <c r="AC69" s="89"/>
      <c r="AD69" s="89"/>
      <c r="AE69" s="89"/>
      <c r="AF69" s="89"/>
      <c r="AG69" s="89"/>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row>
    <row r="70" spans="3:75" ht="15" customHeight="1" x14ac:dyDescent="0.3">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row>
    <row r="71" spans="3:75" ht="15" customHeight="1" x14ac:dyDescent="0.3">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row>
    <row r="72" spans="3:75" ht="15" customHeight="1" x14ac:dyDescent="0.3">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row>
    <row r="73" spans="3:75" ht="15" customHeight="1" x14ac:dyDescent="0.3">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row>
    <row r="74" spans="3:75" ht="15" customHeight="1" x14ac:dyDescent="0.3">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row>
    <row r="75" spans="3:75" ht="15" customHeight="1" x14ac:dyDescent="0.3">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row>
    <row r="76" spans="3:75" ht="15" customHeight="1" x14ac:dyDescent="0.3">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row>
    <row r="77" spans="3:75" ht="15" customHeight="1" x14ac:dyDescent="0.3">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row>
    <row r="78" spans="3:75" ht="15" customHeight="1" x14ac:dyDescent="0.3">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row>
    <row r="79" spans="3:75" ht="15" customHeight="1" x14ac:dyDescent="0.3">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row>
    <row r="80" spans="3:75" ht="15" customHeight="1" x14ac:dyDescent="0.3">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row>
    <row r="81" spans="42:75" ht="15" customHeight="1" x14ac:dyDescent="0.3">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row>
    <row r="82" spans="42:75" ht="15" customHeight="1" x14ac:dyDescent="0.3">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row>
    <row r="83" spans="42:75" ht="15" customHeight="1" x14ac:dyDescent="0.3">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row>
    <row r="84" spans="42:75" ht="15" customHeight="1" x14ac:dyDescent="0.3">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row>
    <row r="85" spans="42:75" ht="15" customHeight="1" x14ac:dyDescent="0.3">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row>
    <row r="86" spans="42:75" ht="15" customHeight="1" x14ac:dyDescent="0.3">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row>
    <row r="87" spans="42:75" ht="15" customHeight="1" x14ac:dyDescent="0.3">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row>
    <row r="88" spans="42:75" ht="15" customHeight="1" x14ac:dyDescent="0.3">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row>
    <row r="89" spans="42:75" ht="15" customHeight="1" x14ac:dyDescent="0.3">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row>
    <row r="90" spans="42:75" ht="15" customHeight="1" x14ac:dyDescent="0.3">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row>
    <row r="91" spans="42:75" ht="15" customHeight="1" x14ac:dyDescent="0.3">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row>
    <row r="92" spans="42:75" ht="15" customHeight="1" x14ac:dyDescent="0.3">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row>
    <row r="93" spans="42:75" ht="15" customHeight="1" x14ac:dyDescent="0.3">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row>
    <row r="94" spans="42:75" ht="15" customHeight="1" x14ac:dyDescent="0.3">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row>
    <row r="95" spans="42:75" ht="15" customHeight="1" x14ac:dyDescent="0.3">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row>
    <row r="96" spans="42:75" ht="15" customHeight="1" x14ac:dyDescent="0.3">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row>
    <row r="97" spans="2:75" ht="15" customHeight="1" x14ac:dyDescent="0.3">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row>
    <row r="98" spans="2:75" ht="15" customHeight="1" x14ac:dyDescent="0.3">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row>
    <row r="99" spans="2:75" ht="15" customHeight="1" x14ac:dyDescent="0.3">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row>
    <row r="100" spans="2:75" ht="15" customHeight="1" x14ac:dyDescent="0.3">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row>
    <row r="101" spans="2:75" ht="15" customHeight="1" x14ac:dyDescent="0.3">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row>
    <row r="102" spans="2:75" ht="15" customHeight="1" x14ac:dyDescent="0.3">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row>
    <row r="103" spans="2:75" ht="15" customHeight="1" x14ac:dyDescent="0.3">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row>
    <row r="104" spans="2:75" ht="15" customHeight="1" x14ac:dyDescent="0.3">
      <c r="B104" s="84">
        <f>Tables!$C$13</f>
        <v>45566</v>
      </c>
      <c r="C104" s="84"/>
      <c r="D104" s="84"/>
      <c r="E104" s="84"/>
      <c r="F104" s="84"/>
      <c r="G104" s="84"/>
      <c r="H104" s="84"/>
      <c r="R104" s="85" t="s">
        <v>75</v>
      </c>
      <c r="S104" s="85"/>
      <c r="T104" s="85"/>
      <c r="U104" s="85"/>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row>
    <row r="105" spans="2:75" ht="15" customHeight="1" x14ac:dyDescent="0.3">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row>
    <row r="106" spans="2:75" ht="15" customHeight="1" x14ac:dyDescent="0.3">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row>
    <row r="107" spans="2:75" ht="15" hidden="1" customHeight="1" x14ac:dyDescent="0.3">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row>
    <row r="108" spans="2:75" ht="15" hidden="1" customHeight="1" x14ac:dyDescent="0.3">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row>
    <row r="109" spans="2:75" ht="15" hidden="1" customHeight="1" x14ac:dyDescent="0.3">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row>
    <row r="110" spans="2:75" ht="15" hidden="1" customHeight="1" x14ac:dyDescent="0.3">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row>
    <row r="111" spans="2:75" ht="15" hidden="1" customHeight="1" x14ac:dyDescent="0.3">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row>
    <row r="112" spans="2:75" ht="15" hidden="1" customHeight="1" x14ac:dyDescent="0.3"/>
  </sheetData>
  <sheetProtection algorithmName="SHA-512" hashValue="HYu5yRZOlFb1+ts0LhHmRHDYwaM8+1Q6eOFs+NvvRJ6CVpCrTrAQvXX2N5pyTNIwCMOEOxrr/wIBjBiAHebTnA==" saltValue="R7ikIQpsRijeoC7lUFUPug==" spinCount="100000" sheet="1" objects="1" scenarios="1" selectLockedCells="1"/>
  <mergeCells count="44">
    <mergeCell ref="E62:Y62"/>
    <mergeCell ref="E63:Y63"/>
    <mergeCell ref="E64:Y64"/>
    <mergeCell ref="E65:K65"/>
    <mergeCell ref="O65:R65"/>
    <mergeCell ref="W65:Y65"/>
    <mergeCell ref="E66:Y66"/>
    <mergeCell ref="E67:I67"/>
    <mergeCell ref="AC69:AG69"/>
    <mergeCell ref="B41:AJ46"/>
    <mergeCell ref="E18:Y18"/>
    <mergeCell ref="B57:H57"/>
    <mergeCell ref="R57:U57"/>
    <mergeCell ref="D59:Y59"/>
    <mergeCell ref="AE59:AJ59"/>
    <mergeCell ref="Z22:AJ22"/>
    <mergeCell ref="AE19:AJ19"/>
    <mergeCell ref="U20:Y20"/>
    <mergeCell ref="E29:Y29"/>
    <mergeCell ref="E30:Y30"/>
    <mergeCell ref="AE30:AJ30"/>
    <mergeCell ref="E19:Y19"/>
    <mergeCell ref="G20:K20"/>
    <mergeCell ref="E26:Y26"/>
    <mergeCell ref="E27:Y27"/>
    <mergeCell ref="E28:K28"/>
    <mergeCell ref="O28:R28"/>
    <mergeCell ref="W28:Y28"/>
    <mergeCell ref="B104:H104"/>
    <mergeCell ref="R104:U104"/>
    <mergeCell ref="AZ1:BV4"/>
    <mergeCell ref="AP6:BD7"/>
    <mergeCell ref="Q1:AK4"/>
    <mergeCell ref="AE7:AJ7"/>
    <mergeCell ref="AE15:AJ15"/>
    <mergeCell ref="AE17:AJ17"/>
    <mergeCell ref="AE16:AJ16"/>
    <mergeCell ref="E7:X7"/>
    <mergeCell ref="F11:AJ11"/>
    <mergeCell ref="E15:Y15"/>
    <mergeCell ref="E16:Y16"/>
    <mergeCell ref="E17:K17"/>
    <mergeCell ref="O17:R17"/>
    <mergeCell ref="W17:Y17"/>
  </mergeCells>
  <phoneticPr fontId="16" type="noConversion"/>
  <conditionalFormatting sqref="B32 E32">
    <cfRule type="expression" dxfId="164" priority="34">
      <formula>$AM$32=0</formula>
    </cfRule>
    <cfRule type="expression" dxfId="163" priority="30">
      <formula>$AO$32=3</formula>
    </cfRule>
  </conditionalFormatting>
  <conditionalFormatting sqref="B32">
    <cfRule type="expression" dxfId="162" priority="36">
      <formula>$AN$32=2</formula>
    </cfRule>
  </conditionalFormatting>
  <conditionalFormatting sqref="B34 E34">
    <cfRule type="expression" dxfId="161" priority="27">
      <formula>$AO$34=3</formula>
    </cfRule>
    <cfRule type="expression" dxfId="160" priority="150">
      <formula>$AM$34=0</formula>
    </cfRule>
  </conditionalFormatting>
  <conditionalFormatting sqref="B36 E36">
    <cfRule type="expression" dxfId="159" priority="28">
      <formula>$AO$36=3</formula>
    </cfRule>
    <cfRule type="expression" dxfId="158" priority="33">
      <formula>$AM$36=0</formula>
    </cfRule>
  </conditionalFormatting>
  <conditionalFormatting sqref="B36">
    <cfRule type="expression" dxfId="157" priority="35">
      <formula>$AN$36=2</formula>
    </cfRule>
  </conditionalFormatting>
  <conditionalFormatting sqref="B41:AJ46">
    <cfRule type="expression" dxfId="156" priority="141">
      <formula>$AM$41=2</formula>
    </cfRule>
    <cfRule type="cellIs" priority="140" stopIfTrue="1" operator="greaterThan">
      <formula>0</formula>
    </cfRule>
  </conditionalFormatting>
  <conditionalFormatting sqref="D59">
    <cfRule type="cellIs" dxfId="155" priority="12" operator="equal">
      <formula>0</formula>
    </cfRule>
  </conditionalFormatting>
  <conditionalFormatting sqref="E17">
    <cfRule type="expression" dxfId="154" priority="18">
      <formula>ISBLANK(E17)</formula>
    </cfRule>
  </conditionalFormatting>
  <conditionalFormatting sqref="E28">
    <cfRule type="expression" dxfId="153" priority="14">
      <formula>ISBLANK(E28)</formula>
    </cfRule>
  </conditionalFormatting>
  <conditionalFormatting sqref="E34">
    <cfRule type="expression" dxfId="152" priority="151">
      <formula>$AN$34=2</formula>
    </cfRule>
  </conditionalFormatting>
  <conditionalFormatting sqref="E62:E63">
    <cfRule type="expression" dxfId="151" priority="6">
      <formula>ISBLANK(E62)</formula>
    </cfRule>
  </conditionalFormatting>
  <conditionalFormatting sqref="E65:E67">
    <cfRule type="expression" dxfId="150" priority="1">
      <formula>ISBLANK(E65)</formula>
    </cfRule>
  </conditionalFormatting>
  <conditionalFormatting sqref="E26:Y27 E29:Y30">
    <cfRule type="expression" dxfId="149" priority="17">
      <formula>ISBLANK(E26)</formula>
    </cfRule>
  </conditionalFormatting>
  <conditionalFormatting sqref="E64:Y64">
    <cfRule type="expression" dxfId="148" priority="4">
      <formula>ISBLANK(E64)</formula>
    </cfRule>
  </conditionalFormatting>
  <conditionalFormatting sqref="G22 L22 Q22 V22">
    <cfRule type="expression" dxfId="147" priority="46">
      <formula>$AM$22=0</formula>
    </cfRule>
  </conditionalFormatting>
  <conditionalFormatting sqref="G38 M38 U38">
    <cfRule type="expression" dxfId="146" priority="42">
      <formula>ISBLANK(G38)</formula>
    </cfRule>
  </conditionalFormatting>
  <conditionalFormatting sqref="O17">
    <cfRule type="expression" dxfId="145" priority="19">
      <formula>ISBLANK(O17)</formula>
    </cfRule>
  </conditionalFormatting>
  <conditionalFormatting sqref="O28">
    <cfRule type="expression" dxfId="144" priority="15">
      <formula>ISBLANK(O28)</formula>
    </cfRule>
  </conditionalFormatting>
  <conditionalFormatting sqref="O65">
    <cfRule type="expression" dxfId="143" priority="2">
      <formula>ISBLANK(O65)</formula>
    </cfRule>
  </conditionalFormatting>
  <conditionalFormatting sqref="W17">
    <cfRule type="expression" dxfId="142" priority="20">
      <formula>ISBLANK(W17)</formula>
    </cfRule>
  </conditionalFormatting>
  <conditionalFormatting sqref="W28">
    <cfRule type="expression" dxfId="141" priority="16">
      <formula>ISBLANK(W28)</formula>
    </cfRule>
  </conditionalFormatting>
  <conditionalFormatting sqref="W65">
    <cfRule type="expression" dxfId="140" priority="3">
      <formula>ISBLANK(W65)</formula>
    </cfRule>
  </conditionalFormatting>
  <conditionalFormatting sqref="Z22:AJ22">
    <cfRule type="expression" priority="37" stopIfTrue="1">
      <formula>SUM($AM$22:$AN$22)=2</formula>
    </cfRule>
    <cfRule type="expression" dxfId="139" priority="38">
      <formula>$AM$22=0</formula>
    </cfRule>
    <cfRule type="expression" dxfId="138" priority="41">
      <formula>ISBLANK(Z22)</formula>
    </cfRule>
    <cfRule type="cellIs" priority="26" stopIfTrue="1" operator="greaterThan">
      <formula>0</formula>
    </cfRule>
  </conditionalFormatting>
  <conditionalFormatting sqref="AC69">
    <cfRule type="expression" dxfId="137" priority="5">
      <formula>ISBLANK(AC69)</formula>
    </cfRule>
  </conditionalFormatting>
  <conditionalFormatting sqref="AE15:AJ15 E15:Y16 AE16:AE17 E18:Y19 AE19:AJ19 G20:K20 U20:Y20">
    <cfRule type="expression" dxfId="136" priority="50">
      <formula>ISBLANK(E15)</formula>
    </cfRule>
  </conditionalFormatting>
  <conditionalFormatting sqref="AE30:AJ30">
    <cfRule type="expression" dxfId="135" priority="13">
      <formula>ISBLANK(AE30)</formula>
    </cfRule>
  </conditionalFormatting>
  <conditionalFormatting sqref="AE59:AJ59">
    <cfRule type="cellIs" dxfId="134" priority="7" operator="equal">
      <formula>0</formula>
    </cfRule>
  </conditionalFormatting>
  <conditionalFormatting sqref="AF38">
    <cfRule type="expression" dxfId="133" priority="25">
      <formula>ISBLANK(AF38)</formula>
    </cfRule>
  </conditionalFormatting>
  <printOptions horizontalCentered="1"/>
  <pageMargins left="0.25" right="0.25" top="0.25" bottom="0.25" header="0.3" footer="0.3"/>
  <pageSetup fitToWidth="2" orientation="portrait" horizontalDpi="1200" verticalDpi="1200" r:id="rId1"/>
  <rowBreaks count="1" manualBreakCount="1">
    <brk id="58" max="16383" man="1"/>
  </rowBreaks>
  <colBreaks count="1" manualBreakCount="1">
    <brk id="37"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B2F20-9DAF-4DB6-AA14-485A2007B293}">
  <sheetPr codeName="Sheet5">
    <tabColor theme="8" tint="0.39997558519241921"/>
  </sheetPr>
  <dimension ref="A1:BZ58"/>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2" customWidth="1"/>
    <col min="2" max="36" width="2.77734375" style="2" customWidth="1"/>
    <col min="37" max="37" width="1.77734375" style="2" customWidth="1"/>
    <col min="38" max="38" width="2.77734375" style="2" customWidth="1"/>
    <col min="39" max="39" width="4.6640625" style="71" hidden="1" customWidth="1"/>
    <col min="40" max="41" width="4.77734375" style="71" hidden="1" customWidth="1"/>
    <col min="42" max="77" width="2.77734375" style="2" customWidth="1"/>
    <col min="78" max="16384" width="8.88671875" style="2" hidden="1"/>
  </cols>
  <sheetData>
    <row r="1" spans="1:77" ht="15" customHeight="1" x14ac:dyDescent="0.3">
      <c r="G1" s="3"/>
      <c r="H1" s="3"/>
      <c r="I1" s="3"/>
      <c r="J1" s="3"/>
      <c r="K1" s="3"/>
      <c r="L1" s="3"/>
      <c r="M1" s="3"/>
      <c r="N1" s="3"/>
      <c r="O1" s="3"/>
      <c r="P1" s="3"/>
      <c r="R1" s="57"/>
      <c r="S1" s="57"/>
      <c r="T1" s="57"/>
      <c r="U1" s="86" t="s">
        <v>48</v>
      </c>
      <c r="V1" s="86"/>
      <c r="W1" s="86"/>
      <c r="X1" s="86"/>
      <c r="Y1" s="86"/>
      <c r="Z1" s="86"/>
      <c r="AA1" s="86"/>
      <c r="AB1" s="86"/>
      <c r="AC1" s="86"/>
      <c r="AD1" s="86"/>
      <c r="AE1" s="86"/>
      <c r="AF1" s="86"/>
      <c r="AG1" s="86"/>
      <c r="AH1" s="86"/>
      <c r="AI1" s="86"/>
      <c r="AJ1" s="86"/>
      <c r="AK1" s="86"/>
      <c r="AY1" s="57"/>
      <c r="AZ1" s="57"/>
      <c r="BA1" s="57"/>
      <c r="BB1" s="57"/>
      <c r="BC1" s="57"/>
      <c r="BD1" s="57"/>
      <c r="BE1" s="57"/>
      <c r="BF1" s="57"/>
      <c r="BG1" s="57"/>
      <c r="BH1" s="86" t="str">
        <f>U1</f>
        <v>Form 1B - Impervious Area
Waiver Request Form</v>
      </c>
      <c r="BI1" s="86"/>
      <c r="BJ1" s="86"/>
      <c r="BK1" s="86"/>
      <c r="BL1" s="86"/>
      <c r="BM1" s="86"/>
      <c r="BN1" s="86"/>
      <c r="BO1" s="86"/>
      <c r="BP1" s="86"/>
      <c r="BQ1" s="86"/>
      <c r="BR1" s="86"/>
      <c r="BS1" s="86"/>
      <c r="BT1" s="86"/>
      <c r="BU1" s="86"/>
      <c r="BV1" s="86"/>
      <c r="BW1" s="86"/>
      <c r="BX1" s="86"/>
    </row>
    <row r="2" spans="1:77" ht="15" customHeight="1" x14ac:dyDescent="0.3">
      <c r="E2" s="3"/>
      <c r="F2" s="3"/>
      <c r="G2" s="3"/>
      <c r="H2" s="3"/>
      <c r="I2" s="3"/>
      <c r="J2" s="3"/>
      <c r="K2" s="3"/>
      <c r="L2" s="3"/>
      <c r="M2" s="3"/>
      <c r="N2" s="3"/>
      <c r="O2" s="3"/>
      <c r="P2" s="3"/>
      <c r="Q2" s="57"/>
      <c r="R2" s="57"/>
      <c r="S2" s="57"/>
      <c r="T2" s="57"/>
      <c r="U2" s="86"/>
      <c r="V2" s="86"/>
      <c r="W2" s="86"/>
      <c r="X2" s="86"/>
      <c r="Y2" s="86"/>
      <c r="Z2" s="86"/>
      <c r="AA2" s="86"/>
      <c r="AB2" s="86"/>
      <c r="AC2" s="86"/>
      <c r="AD2" s="86"/>
      <c r="AE2" s="86"/>
      <c r="AF2" s="86"/>
      <c r="AG2" s="86"/>
      <c r="AH2" s="86"/>
      <c r="AI2" s="86"/>
      <c r="AJ2" s="86"/>
      <c r="AK2" s="86"/>
      <c r="AX2" s="57"/>
      <c r="AY2" s="57"/>
      <c r="AZ2" s="57"/>
      <c r="BA2" s="57"/>
      <c r="BB2" s="57"/>
      <c r="BC2" s="57"/>
      <c r="BD2" s="57"/>
      <c r="BE2" s="57"/>
      <c r="BF2" s="57"/>
      <c r="BG2" s="57"/>
      <c r="BH2" s="86"/>
      <c r="BI2" s="86"/>
      <c r="BJ2" s="86"/>
      <c r="BK2" s="86"/>
      <c r="BL2" s="86"/>
      <c r="BM2" s="86"/>
      <c r="BN2" s="86"/>
      <c r="BO2" s="86"/>
      <c r="BP2" s="86"/>
      <c r="BQ2" s="86"/>
      <c r="BR2" s="86"/>
      <c r="BS2" s="86"/>
      <c r="BT2" s="86"/>
      <c r="BU2" s="86"/>
      <c r="BV2" s="86"/>
      <c r="BW2" s="86"/>
      <c r="BX2" s="86"/>
    </row>
    <row r="3" spans="1:77" ht="15" customHeight="1" x14ac:dyDescent="0.3">
      <c r="E3" s="3"/>
      <c r="F3" s="3"/>
      <c r="G3" s="3"/>
      <c r="H3" s="3"/>
      <c r="I3" s="3"/>
      <c r="J3" s="3"/>
      <c r="K3" s="3"/>
      <c r="L3" s="3"/>
      <c r="M3" s="3"/>
      <c r="N3" s="3"/>
      <c r="O3" s="3"/>
      <c r="P3" s="3"/>
      <c r="Q3" s="57"/>
      <c r="R3" s="57"/>
      <c r="S3" s="57"/>
      <c r="T3" s="57"/>
      <c r="U3" s="86"/>
      <c r="V3" s="86"/>
      <c r="W3" s="86"/>
      <c r="X3" s="86"/>
      <c r="Y3" s="86"/>
      <c r="Z3" s="86"/>
      <c r="AA3" s="86"/>
      <c r="AB3" s="86"/>
      <c r="AC3" s="86"/>
      <c r="AD3" s="86"/>
      <c r="AE3" s="86"/>
      <c r="AF3" s="86"/>
      <c r="AG3" s="86"/>
      <c r="AH3" s="86"/>
      <c r="AI3" s="86"/>
      <c r="AJ3" s="86"/>
      <c r="AK3" s="86"/>
      <c r="AX3" s="57"/>
      <c r="AY3" s="57"/>
      <c r="AZ3" s="57"/>
      <c r="BA3" s="57"/>
      <c r="BB3" s="57"/>
      <c r="BC3" s="57"/>
      <c r="BD3" s="57"/>
      <c r="BE3" s="57"/>
      <c r="BF3" s="57"/>
      <c r="BG3" s="57"/>
      <c r="BH3" s="86"/>
      <c r="BI3" s="86"/>
      <c r="BJ3" s="86"/>
      <c r="BK3" s="86"/>
      <c r="BL3" s="86"/>
      <c r="BM3" s="86"/>
      <c r="BN3" s="86"/>
      <c r="BO3" s="86"/>
      <c r="BP3" s="86"/>
      <c r="BQ3" s="86"/>
      <c r="BR3" s="86"/>
      <c r="BS3" s="86"/>
      <c r="BT3" s="86"/>
      <c r="BU3" s="86"/>
      <c r="BV3" s="86"/>
      <c r="BW3" s="86"/>
      <c r="BX3" s="86"/>
    </row>
    <row r="4" spans="1:77" ht="15" customHeight="1" x14ac:dyDescent="0.3">
      <c r="E4" s="3"/>
      <c r="F4" s="3"/>
      <c r="G4" s="3"/>
      <c r="H4" s="3"/>
      <c r="I4" s="3"/>
      <c r="J4" s="3"/>
      <c r="K4" s="3"/>
      <c r="L4" s="3"/>
      <c r="M4" s="3"/>
      <c r="N4" s="3"/>
      <c r="O4" s="3"/>
      <c r="P4" s="3"/>
      <c r="Q4" s="57"/>
      <c r="R4" s="57"/>
      <c r="S4" s="57"/>
      <c r="T4" s="57"/>
      <c r="U4" s="86"/>
      <c r="V4" s="86"/>
      <c r="W4" s="86"/>
      <c r="X4" s="86"/>
      <c r="Y4" s="86"/>
      <c r="Z4" s="86"/>
      <c r="AA4" s="86"/>
      <c r="AB4" s="86"/>
      <c r="AC4" s="86"/>
      <c r="AD4" s="86"/>
      <c r="AE4" s="86"/>
      <c r="AF4" s="86"/>
      <c r="AG4" s="86"/>
      <c r="AH4" s="86"/>
      <c r="AI4" s="86"/>
      <c r="AJ4" s="86"/>
      <c r="AK4" s="86"/>
      <c r="AX4" s="57"/>
      <c r="AY4" s="57"/>
      <c r="AZ4" s="57"/>
      <c r="BA4" s="57"/>
      <c r="BB4" s="57"/>
      <c r="BC4" s="57"/>
      <c r="BD4" s="57"/>
      <c r="BE4" s="57"/>
      <c r="BF4" s="57"/>
      <c r="BG4" s="57"/>
      <c r="BH4" s="86"/>
      <c r="BI4" s="86"/>
      <c r="BJ4" s="86"/>
      <c r="BK4" s="86"/>
      <c r="BL4" s="86"/>
      <c r="BM4" s="86"/>
      <c r="BN4" s="86"/>
      <c r="BO4" s="86"/>
      <c r="BP4" s="86"/>
      <c r="BQ4" s="86"/>
      <c r="BR4" s="86"/>
      <c r="BS4" s="86"/>
      <c r="BT4" s="86"/>
      <c r="BU4" s="86"/>
      <c r="BV4" s="86"/>
      <c r="BW4" s="86"/>
      <c r="BX4" s="86"/>
    </row>
    <row r="5" spans="1:77" ht="4.95" customHeight="1" x14ac:dyDescent="0.3">
      <c r="E5" s="3"/>
      <c r="F5" s="3"/>
      <c r="G5" s="3"/>
      <c r="H5" s="3"/>
      <c r="I5" s="3"/>
      <c r="J5" s="3"/>
      <c r="K5" s="3"/>
      <c r="L5" s="3"/>
      <c r="M5" s="3"/>
      <c r="N5" s="3"/>
      <c r="O5" s="3"/>
      <c r="P5" s="3"/>
      <c r="Q5" s="3"/>
      <c r="R5" s="3"/>
      <c r="S5" s="3"/>
      <c r="T5" s="3"/>
      <c r="U5" s="116"/>
      <c r="V5" s="116"/>
      <c r="W5" s="116"/>
      <c r="X5" s="116"/>
      <c r="Y5" s="116"/>
      <c r="Z5" s="116"/>
      <c r="AA5" s="116"/>
      <c r="AB5" s="116"/>
      <c r="AC5" s="116"/>
      <c r="AD5" s="116"/>
      <c r="AE5" s="116"/>
      <c r="AF5" s="116"/>
      <c r="AG5" s="116"/>
      <c r="AH5" s="116"/>
      <c r="AI5" s="116"/>
      <c r="AJ5" s="116"/>
      <c r="AK5" s="116"/>
    </row>
    <row r="6" spans="1:77" ht="15" customHeight="1" x14ac:dyDescent="0.3">
      <c r="A6" s="14"/>
      <c r="B6" s="15" t="s">
        <v>16</v>
      </c>
      <c r="C6" s="15"/>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7"/>
      <c r="AP6" s="87" t="s">
        <v>8</v>
      </c>
      <c r="AQ6" s="87"/>
      <c r="AR6" s="87"/>
      <c r="AS6" s="87"/>
      <c r="AT6" s="87"/>
      <c r="AU6" s="87"/>
      <c r="AV6" s="87"/>
      <c r="AW6" s="87"/>
      <c r="AX6" s="87"/>
      <c r="AY6" s="87"/>
      <c r="AZ6" s="87"/>
      <c r="BA6" s="87"/>
      <c r="BB6" s="87"/>
      <c r="BC6" s="87"/>
      <c r="BD6" s="58"/>
      <c r="BE6" s="58"/>
      <c r="BF6" s="58"/>
      <c r="BG6" s="58"/>
      <c r="BH6" s="58"/>
      <c r="BI6" s="58"/>
      <c r="BJ6" s="58"/>
      <c r="BK6" s="58"/>
      <c r="BL6" s="58"/>
      <c r="BM6" s="58"/>
      <c r="BN6" s="58"/>
      <c r="BO6" s="58"/>
      <c r="BP6" s="58"/>
      <c r="BQ6" s="58"/>
      <c r="BR6" s="58"/>
      <c r="BS6" s="58"/>
      <c r="BT6" s="58"/>
      <c r="BU6" s="58"/>
      <c r="BV6" s="58"/>
      <c r="BW6" s="58"/>
      <c r="BX6" s="58"/>
      <c r="BY6" s="58"/>
    </row>
    <row r="7" spans="1:77" ht="15" customHeight="1" x14ac:dyDescent="0.3">
      <c r="A7" s="18"/>
      <c r="B7" s="19" t="s">
        <v>5</v>
      </c>
      <c r="C7" s="19"/>
      <c r="D7" s="19"/>
      <c r="E7" s="92"/>
      <c r="F7" s="92"/>
      <c r="G7" s="92"/>
      <c r="H7" s="92"/>
      <c r="I7" s="92"/>
      <c r="J7" s="92"/>
      <c r="K7" s="92"/>
      <c r="L7" s="92"/>
      <c r="M7" s="92"/>
      <c r="N7" s="92"/>
      <c r="O7" s="92"/>
      <c r="P7" s="92"/>
      <c r="Q7" s="92"/>
      <c r="R7" s="92"/>
      <c r="S7" s="92"/>
      <c r="T7" s="92"/>
      <c r="U7" s="92"/>
      <c r="V7" s="92"/>
      <c r="W7" s="92"/>
      <c r="X7" s="92"/>
      <c r="Y7" s="19"/>
      <c r="Z7" s="19"/>
      <c r="AA7" s="19"/>
      <c r="AB7" s="19"/>
      <c r="AC7" s="19"/>
      <c r="AD7" s="21" t="s">
        <v>2</v>
      </c>
      <c r="AE7" s="88"/>
      <c r="AF7" s="88"/>
      <c r="AG7" s="88"/>
      <c r="AH7" s="88"/>
      <c r="AI7" s="88"/>
      <c r="AJ7" s="88"/>
      <c r="AK7" s="22"/>
      <c r="AP7" s="87"/>
      <c r="AQ7" s="87"/>
      <c r="AR7" s="87"/>
      <c r="AS7" s="87"/>
      <c r="AT7" s="87"/>
      <c r="AU7" s="87"/>
      <c r="AV7" s="87"/>
      <c r="AW7" s="87"/>
      <c r="AX7" s="87"/>
      <c r="AY7" s="87"/>
      <c r="AZ7" s="87"/>
      <c r="BA7" s="87"/>
      <c r="BB7" s="87"/>
      <c r="BC7" s="87"/>
      <c r="BD7" s="58"/>
      <c r="BE7" s="58"/>
      <c r="BF7" s="58"/>
      <c r="BG7" s="58"/>
      <c r="BH7" s="58"/>
      <c r="BI7" s="58"/>
      <c r="BJ7" s="58"/>
      <c r="BK7" s="58"/>
      <c r="BL7" s="58"/>
      <c r="BM7" s="58"/>
      <c r="BN7" s="58"/>
      <c r="BO7" s="58"/>
      <c r="BP7" s="58"/>
      <c r="BQ7" s="58"/>
      <c r="BR7" s="58"/>
      <c r="BS7" s="58"/>
      <c r="BT7" s="58"/>
      <c r="BU7" s="58"/>
      <c r="BV7" s="58"/>
      <c r="BW7" s="58"/>
      <c r="BX7" s="58"/>
      <c r="BY7" s="58"/>
    </row>
    <row r="8" spans="1:77" ht="4.95" customHeight="1" x14ac:dyDescent="0.3">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1"/>
      <c r="AG8" s="23"/>
      <c r="AH8" s="23"/>
      <c r="AI8" s="23"/>
      <c r="AJ8" s="23"/>
      <c r="AK8" s="22"/>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row>
    <row r="9" spans="1:77" ht="15" customHeight="1" x14ac:dyDescent="0.3">
      <c r="A9" s="18"/>
      <c r="B9" s="19" t="s">
        <v>3</v>
      </c>
      <c r="C9" s="19"/>
      <c r="D9" s="19"/>
      <c r="E9" s="19"/>
      <c r="F9" s="19"/>
      <c r="G9" s="24"/>
      <c r="H9" s="19" t="s">
        <v>26</v>
      </c>
      <c r="I9" s="19"/>
      <c r="J9" s="19"/>
      <c r="K9" s="19"/>
      <c r="L9" s="19"/>
      <c r="M9" s="24"/>
      <c r="N9" s="19" t="s">
        <v>27</v>
      </c>
      <c r="O9" s="19"/>
      <c r="P9" s="19"/>
      <c r="Q9" s="19"/>
      <c r="R9" s="19"/>
      <c r="S9" s="19"/>
      <c r="T9" s="19"/>
      <c r="U9" s="19"/>
      <c r="V9" s="19"/>
      <c r="W9" s="24"/>
      <c r="X9" s="19" t="s">
        <v>29</v>
      </c>
      <c r="Y9" s="19"/>
      <c r="Z9" s="19"/>
      <c r="AA9" s="19"/>
      <c r="AB9" s="19"/>
      <c r="AC9" s="24"/>
      <c r="AD9" s="19" t="s">
        <v>30</v>
      </c>
      <c r="AE9" s="19"/>
      <c r="AF9" s="19"/>
      <c r="AG9" s="19"/>
      <c r="AH9" s="19"/>
      <c r="AI9" s="19"/>
      <c r="AJ9" s="19"/>
      <c r="AK9" s="22"/>
      <c r="AP9" s="60">
        <v>1</v>
      </c>
      <c r="AQ9" s="2" t="s">
        <v>190</v>
      </c>
      <c r="AR9" s="60"/>
      <c r="AS9" s="60"/>
      <c r="AT9" s="60"/>
      <c r="AU9" s="60"/>
      <c r="AV9" s="64"/>
      <c r="AW9" s="64"/>
      <c r="AX9" s="64"/>
      <c r="AY9" s="64"/>
      <c r="AZ9" s="64"/>
      <c r="BA9" s="9"/>
      <c r="BB9" s="9"/>
      <c r="BC9" s="9"/>
      <c r="BD9" s="9"/>
      <c r="BE9" s="9"/>
      <c r="BF9" s="9"/>
      <c r="BG9" s="9"/>
      <c r="BH9" s="9"/>
      <c r="BI9" s="9"/>
      <c r="BJ9" s="9"/>
      <c r="BK9" s="9"/>
      <c r="BL9" s="9"/>
      <c r="BM9" s="9"/>
      <c r="BN9" s="9"/>
      <c r="BO9" s="9"/>
      <c r="BP9" s="9"/>
      <c r="BQ9" s="9"/>
      <c r="BR9" s="9"/>
      <c r="BS9" s="9"/>
      <c r="BT9" s="9"/>
      <c r="BU9" s="9"/>
      <c r="BV9" s="9"/>
      <c r="BW9" s="9"/>
      <c r="BX9" s="9"/>
      <c r="BY9" s="9"/>
    </row>
    <row r="10" spans="1:77" ht="4.95" customHeight="1" x14ac:dyDescent="0.3">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2"/>
      <c r="AP10" s="64"/>
      <c r="AQ10" s="64"/>
      <c r="AR10" s="64"/>
      <c r="AS10" s="64"/>
      <c r="AT10" s="64"/>
      <c r="AU10" s="64"/>
      <c r="BA10" s="5"/>
      <c r="BB10" s="5"/>
      <c r="BC10" s="5"/>
      <c r="BD10" s="5"/>
      <c r="BE10" s="5"/>
      <c r="BF10" s="5"/>
      <c r="BG10" s="5"/>
      <c r="BH10" s="5"/>
      <c r="BI10" s="5"/>
      <c r="BJ10" s="5"/>
      <c r="BK10" s="5"/>
      <c r="BL10" s="5"/>
      <c r="BM10" s="5"/>
      <c r="BN10" s="5"/>
      <c r="BO10" s="5"/>
      <c r="BP10" s="5"/>
      <c r="BQ10" s="5"/>
      <c r="BR10" s="5"/>
      <c r="BS10" s="5"/>
      <c r="BT10" s="5"/>
      <c r="BU10" s="5"/>
      <c r="BV10" s="5"/>
      <c r="BW10" s="5"/>
      <c r="BX10" s="5"/>
      <c r="BY10" s="5"/>
    </row>
    <row r="11" spans="1:77" ht="15" customHeight="1" x14ac:dyDescent="0.3">
      <c r="A11" s="18"/>
      <c r="B11" s="19" t="s">
        <v>4</v>
      </c>
      <c r="C11" s="19"/>
      <c r="D11" s="19"/>
      <c r="E11" s="19"/>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22"/>
      <c r="AP11" s="64"/>
      <c r="AQ11" s="60" t="s">
        <v>9</v>
      </c>
      <c r="AR11" s="2" t="s">
        <v>191</v>
      </c>
      <c r="AS11" s="64"/>
      <c r="AT11" s="64"/>
      <c r="AU11" s="64"/>
    </row>
    <row r="12" spans="1:77" ht="4.95" customHeight="1" x14ac:dyDescent="0.3">
      <c r="A12" s="2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6"/>
      <c r="AP12" s="64"/>
      <c r="AQ12" s="64"/>
      <c r="AR12" s="64"/>
      <c r="AS12" s="64"/>
      <c r="AT12" s="64"/>
      <c r="AU12" s="64"/>
      <c r="AV12" s="64"/>
      <c r="AW12" s="64"/>
      <c r="AX12" s="64"/>
      <c r="AY12" s="64"/>
      <c r="AZ12" s="64"/>
      <c r="BA12" s="9"/>
      <c r="BB12" s="9"/>
      <c r="BC12" s="9"/>
      <c r="BD12" s="9"/>
      <c r="BE12" s="9"/>
      <c r="BF12" s="9"/>
      <c r="BG12" s="9"/>
      <c r="BH12" s="9"/>
      <c r="BI12" s="9"/>
      <c r="BJ12" s="9"/>
      <c r="BK12" s="9"/>
      <c r="BL12" s="9"/>
      <c r="BM12" s="9"/>
      <c r="BN12" s="9"/>
      <c r="BO12" s="9"/>
      <c r="BP12" s="9"/>
      <c r="BQ12" s="9"/>
      <c r="BR12" s="9"/>
      <c r="BS12" s="9"/>
      <c r="BT12" s="9"/>
      <c r="BU12" s="9"/>
      <c r="BV12" s="9"/>
      <c r="BW12" s="9"/>
      <c r="BX12" s="9"/>
      <c r="BY12" s="9"/>
    </row>
    <row r="13" spans="1:77" ht="4.95" customHeight="1" x14ac:dyDescent="0.3">
      <c r="AP13" s="64"/>
      <c r="AS13" s="64"/>
      <c r="AT13" s="64"/>
      <c r="AU13" s="64"/>
      <c r="AV13" s="64"/>
      <c r="AW13" s="64"/>
      <c r="AX13" s="64"/>
      <c r="AY13" s="64"/>
      <c r="AZ13" s="64"/>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ht="15" customHeight="1" x14ac:dyDescent="0.3">
      <c r="B14" s="7" t="s">
        <v>49</v>
      </c>
      <c r="C14" s="7"/>
      <c r="D14" s="7"/>
      <c r="AQ14" s="60" t="s">
        <v>10</v>
      </c>
      <c r="AR14" s="2" t="s">
        <v>192</v>
      </c>
    </row>
    <row r="15" spans="1:77" ht="15" customHeight="1" x14ac:dyDescent="0.3">
      <c r="D15" s="8" t="s">
        <v>35</v>
      </c>
      <c r="E15" s="93"/>
      <c r="F15" s="93"/>
      <c r="G15" s="93"/>
      <c r="H15" s="93"/>
      <c r="I15" s="93"/>
      <c r="J15" s="93"/>
      <c r="K15" s="93"/>
      <c r="L15" s="93"/>
      <c r="M15" s="93"/>
      <c r="N15" s="93"/>
      <c r="O15" s="93"/>
      <c r="P15" s="93"/>
      <c r="Q15" s="93"/>
      <c r="R15" s="93"/>
      <c r="S15" s="93"/>
      <c r="T15" s="93"/>
      <c r="U15" s="93"/>
      <c r="V15" s="93"/>
      <c r="W15" s="93"/>
      <c r="X15" s="93"/>
      <c r="Y15" s="93"/>
      <c r="AD15" s="8" t="s">
        <v>39</v>
      </c>
      <c r="AE15" s="89"/>
      <c r="AF15" s="89"/>
      <c r="AG15" s="89"/>
      <c r="AH15" s="89"/>
      <c r="AI15" s="89"/>
      <c r="AJ15" s="89"/>
      <c r="AQ15" s="11" t="s">
        <v>12</v>
      </c>
      <c r="AR15" s="29" t="s">
        <v>213</v>
      </c>
      <c r="AV15" s="60"/>
      <c r="AW15" s="60"/>
      <c r="AX15" s="60"/>
      <c r="AY15" s="60"/>
      <c r="AZ15" s="60"/>
      <c r="BA15" s="6"/>
      <c r="BB15" s="6"/>
      <c r="BC15" s="6"/>
      <c r="BD15" s="6"/>
      <c r="BE15" s="6"/>
      <c r="BF15" s="6"/>
      <c r="BG15" s="6"/>
      <c r="BH15" s="6"/>
      <c r="BI15" s="6"/>
      <c r="BJ15" s="6"/>
      <c r="BK15" s="6"/>
      <c r="BL15" s="6"/>
      <c r="BM15" s="6"/>
      <c r="BN15" s="6"/>
      <c r="BO15" s="6"/>
      <c r="BP15" s="6"/>
      <c r="BQ15" s="6"/>
      <c r="BR15" s="6"/>
      <c r="BS15" s="6"/>
      <c r="BT15" s="6"/>
      <c r="BU15" s="6"/>
      <c r="BV15" s="6"/>
      <c r="BW15" s="6"/>
      <c r="BX15" s="6"/>
      <c r="BY15" s="6"/>
    </row>
    <row r="16" spans="1:77" ht="15" customHeight="1" x14ac:dyDescent="0.3">
      <c r="D16" s="8" t="s">
        <v>36</v>
      </c>
      <c r="E16" s="94"/>
      <c r="F16" s="94"/>
      <c r="G16" s="94"/>
      <c r="H16" s="94"/>
      <c r="I16" s="94"/>
      <c r="J16" s="94"/>
      <c r="K16" s="94"/>
      <c r="L16" s="94"/>
      <c r="M16" s="94"/>
      <c r="N16" s="94"/>
      <c r="O16" s="94"/>
      <c r="P16" s="94"/>
      <c r="Q16" s="94"/>
      <c r="R16" s="94"/>
      <c r="S16" s="94"/>
      <c r="T16" s="94"/>
      <c r="U16" s="94"/>
      <c r="V16" s="94"/>
      <c r="W16" s="94"/>
      <c r="X16" s="94"/>
      <c r="Y16" s="94"/>
      <c r="AB16" s="8"/>
      <c r="AD16" s="8" t="s">
        <v>40</v>
      </c>
      <c r="AE16" s="118"/>
      <c r="AF16" s="118"/>
      <c r="AG16" s="118"/>
      <c r="AH16" s="118"/>
      <c r="AI16" s="118"/>
      <c r="AJ16" s="118"/>
      <c r="AP16" s="64"/>
      <c r="AQ16" s="60"/>
      <c r="AR16" s="29" t="s">
        <v>138</v>
      </c>
      <c r="AS16" s="64"/>
      <c r="AT16" s="64"/>
      <c r="AU16" s="64"/>
      <c r="AV16" s="64"/>
      <c r="AW16" s="64"/>
      <c r="AX16" s="64"/>
      <c r="AY16" s="64"/>
      <c r="AZ16" s="64"/>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2:78" ht="15" customHeight="1" x14ac:dyDescent="0.3">
      <c r="C17" s="10"/>
      <c r="D17" s="8" t="s">
        <v>174</v>
      </c>
      <c r="E17" s="94"/>
      <c r="F17" s="94"/>
      <c r="G17" s="94"/>
      <c r="H17" s="94"/>
      <c r="I17" s="94"/>
      <c r="J17" s="94"/>
      <c r="K17" s="94"/>
      <c r="L17" s="12"/>
      <c r="M17" s="12"/>
      <c r="N17" s="73" t="s">
        <v>175</v>
      </c>
      <c r="O17" s="94"/>
      <c r="P17" s="94"/>
      <c r="Q17" s="94"/>
      <c r="R17" s="94"/>
      <c r="S17" s="12"/>
      <c r="T17" s="12"/>
      <c r="U17" s="12"/>
      <c r="V17" s="73" t="s">
        <v>176</v>
      </c>
      <c r="W17" s="95"/>
      <c r="X17" s="95"/>
      <c r="Y17" s="95"/>
      <c r="Z17" s="10"/>
      <c r="AA17" s="10"/>
      <c r="AC17" s="10"/>
      <c r="AD17" s="8" t="s">
        <v>41</v>
      </c>
      <c r="AE17" s="121"/>
      <c r="AF17" s="121"/>
      <c r="AG17" s="121"/>
      <c r="AH17" s="121"/>
      <c r="AI17" s="121"/>
      <c r="AJ17" s="121"/>
      <c r="AS17" s="64"/>
      <c r="AT17" s="64"/>
      <c r="AU17" s="64"/>
      <c r="AV17" s="64"/>
      <c r="AW17" s="64"/>
      <c r="AX17" s="64"/>
      <c r="AY17" s="64"/>
      <c r="AZ17" s="64"/>
      <c r="BA17" s="9"/>
      <c r="BB17" s="9"/>
      <c r="BC17" s="9"/>
      <c r="BD17" s="9"/>
      <c r="BE17" s="9"/>
      <c r="BF17" s="9"/>
      <c r="BG17" s="9"/>
      <c r="BH17" s="9"/>
      <c r="BI17" s="9"/>
      <c r="BJ17" s="9"/>
      <c r="BK17" s="9"/>
      <c r="BL17" s="9"/>
      <c r="BM17" s="9"/>
      <c r="BN17" s="9"/>
      <c r="BO17" s="9"/>
      <c r="BP17" s="9"/>
      <c r="BQ17" s="9"/>
      <c r="BR17" s="9"/>
      <c r="BS17" s="9"/>
      <c r="BT17" s="9"/>
      <c r="BU17" s="9"/>
      <c r="BV17" s="9"/>
      <c r="BW17" s="9"/>
      <c r="BX17" s="9"/>
      <c r="BY17" s="9"/>
    </row>
    <row r="18" spans="2:78" ht="15" customHeight="1" x14ac:dyDescent="0.3">
      <c r="C18" s="10"/>
      <c r="D18" s="8" t="s">
        <v>37</v>
      </c>
      <c r="E18" s="94"/>
      <c r="F18" s="94"/>
      <c r="G18" s="94"/>
      <c r="H18" s="94"/>
      <c r="I18" s="94"/>
      <c r="J18" s="94"/>
      <c r="K18" s="94"/>
      <c r="L18" s="93"/>
      <c r="M18" s="93"/>
      <c r="N18" s="93"/>
      <c r="O18" s="94"/>
      <c r="P18" s="94"/>
      <c r="Q18" s="94"/>
      <c r="R18" s="94"/>
      <c r="S18" s="93"/>
      <c r="T18" s="93"/>
      <c r="U18" s="93"/>
      <c r="V18" s="93"/>
      <c r="W18" s="94"/>
      <c r="X18" s="94"/>
      <c r="Y18" s="94"/>
      <c r="Z18" s="10"/>
      <c r="AA18" s="10"/>
      <c r="AC18" s="10"/>
      <c r="AE18" s="12"/>
      <c r="AF18" s="12"/>
      <c r="AG18" s="12"/>
      <c r="AH18" s="12"/>
      <c r="AI18" s="12"/>
      <c r="AJ18" s="12"/>
      <c r="AP18" s="60">
        <v>2</v>
      </c>
      <c r="AQ18" s="65" t="s">
        <v>207</v>
      </c>
      <c r="AR18" s="64"/>
      <c r="AV18" s="60"/>
      <c r="AW18" s="60"/>
      <c r="AX18" s="60"/>
      <c r="AY18" s="60"/>
      <c r="AZ18" s="60"/>
      <c r="BA18" s="6"/>
      <c r="BB18" s="6"/>
      <c r="BC18" s="6"/>
      <c r="BD18" s="6"/>
      <c r="BE18" s="6"/>
      <c r="BF18" s="6"/>
      <c r="BG18" s="6"/>
      <c r="BH18" s="6"/>
      <c r="BI18" s="6"/>
      <c r="BJ18" s="6"/>
      <c r="BK18" s="6"/>
      <c r="BL18" s="6"/>
      <c r="BM18" s="6"/>
      <c r="BN18" s="6"/>
      <c r="BO18" s="6"/>
      <c r="BP18" s="6"/>
      <c r="BQ18" s="6"/>
      <c r="BR18" s="6"/>
      <c r="BS18" s="6"/>
      <c r="BT18" s="6"/>
      <c r="BU18" s="6"/>
      <c r="BV18" s="6"/>
      <c r="BW18" s="6"/>
      <c r="BX18" s="6"/>
      <c r="BY18" s="6"/>
    </row>
    <row r="19" spans="2:78" ht="15" customHeight="1" x14ac:dyDescent="0.3">
      <c r="C19" s="10"/>
      <c r="D19" s="8" t="s">
        <v>38</v>
      </c>
      <c r="E19" s="111"/>
      <c r="F19" s="94"/>
      <c r="G19" s="94"/>
      <c r="H19" s="94"/>
      <c r="I19" s="94"/>
      <c r="J19" s="94"/>
      <c r="K19" s="94"/>
      <c r="L19" s="94"/>
      <c r="M19" s="94"/>
      <c r="N19" s="94"/>
      <c r="O19" s="94"/>
      <c r="P19" s="94"/>
      <c r="Q19" s="94"/>
      <c r="R19" s="94"/>
      <c r="S19" s="94"/>
      <c r="T19" s="94"/>
      <c r="U19" s="94"/>
      <c r="V19" s="94"/>
      <c r="W19" s="94"/>
      <c r="X19" s="94"/>
      <c r="Y19" s="94"/>
      <c r="Z19" s="10"/>
      <c r="AA19" s="10"/>
      <c r="AC19" s="10"/>
      <c r="AD19" s="8" t="s">
        <v>42</v>
      </c>
      <c r="AE19" s="110"/>
      <c r="AF19" s="110"/>
      <c r="AG19" s="110"/>
      <c r="AH19" s="110"/>
      <c r="AI19" s="110"/>
      <c r="AJ19" s="110"/>
      <c r="AP19" s="64"/>
      <c r="AQ19" s="60" t="s">
        <v>9</v>
      </c>
      <c r="AR19" s="29" t="s">
        <v>139</v>
      </c>
      <c r="AS19" s="60"/>
      <c r="AT19" s="60"/>
      <c r="AU19" s="60"/>
      <c r="AV19" s="60"/>
      <c r="AW19" s="60"/>
      <c r="AX19" s="60"/>
      <c r="AY19" s="60"/>
      <c r="AZ19" s="60"/>
      <c r="BA19" s="6"/>
      <c r="BB19" s="6"/>
      <c r="BC19" s="6"/>
      <c r="BD19" s="6"/>
      <c r="BE19" s="6"/>
      <c r="BF19" s="6"/>
      <c r="BG19" s="6"/>
      <c r="BH19" s="6"/>
      <c r="BI19" s="6"/>
      <c r="BJ19" s="6"/>
      <c r="BK19" s="6"/>
      <c r="BL19" s="6"/>
      <c r="BM19" s="6"/>
      <c r="BN19" s="6"/>
      <c r="BO19" s="6"/>
      <c r="BP19" s="6"/>
      <c r="BQ19" s="6"/>
      <c r="BR19" s="6"/>
      <c r="BS19" s="6"/>
      <c r="BT19" s="6"/>
      <c r="BU19" s="6"/>
      <c r="BV19" s="6"/>
      <c r="BW19" s="6"/>
      <c r="BX19" s="6"/>
      <c r="BY19" s="6"/>
    </row>
    <row r="20" spans="2:78" ht="4.95" customHeight="1" x14ac:dyDescent="0.3">
      <c r="AS20" s="64"/>
      <c r="AT20" s="64"/>
      <c r="AU20" s="64"/>
      <c r="AV20" s="60"/>
      <c r="AW20" s="60"/>
      <c r="AX20" s="60"/>
      <c r="AY20" s="60"/>
      <c r="AZ20" s="60"/>
      <c r="BA20" s="6"/>
      <c r="BB20" s="6"/>
      <c r="BC20" s="6"/>
      <c r="BD20" s="6"/>
      <c r="BE20" s="6"/>
      <c r="BF20" s="6"/>
      <c r="BG20" s="6"/>
      <c r="BH20" s="6"/>
      <c r="BI20" s="6"/>
      <c r="BJ20" s="6"/>
      <c r="BK20" s="6"/>
      <c r="BL20" s="6"/>
      <c r="BM20" s="6"/>
      <c r="BN20" s="6"/>
      <c r="BO20" s="6"/>
      <c r="BP20" s="6"/>
      <c r="BQ20" s="6"/>
      <c r="BR20" s="6"/>
      <c r="BS20" s="6"/>
      <c r="BT20" s="6"/>
      <c r="BU20" s="6"/>
      <c r="BV20" s="6"/>
      <c r="BW20" s="6"/>
      <c r="BX20" s="6"/>
      <c r="BY20" s="6"/>
    </row>
    <row r="21" spans="2:78" ht="15" customHeight="1" x14ac:dyDescent="0.3">
      <c r="B21" s="75"/>
      <c r="C21" s="2" t="s">
        <v>20</v>
      </c>
      <c r="E21" s="75"/>
      <c r="F21" s="2" t="s">
        <v>21</v>
      </c>
      <c r="H21" s="2" t="s">
        <v>32</v>
      </c>
      <c r="AM21" s="72">
        <f>IF(AND(ISBLANK(B21),ISBLANK(E21)),0,1)</f>
        <v>0</v>
      </c>
      <c r="AN21" s="72">
        <f>IF(ISBLANK(B21),1,2)</f>
        <v>1</v>
      </c>
      <c r="AO21" s="72">
        <f>IF(ISBLANK(B21),1,IF(ISBLANK(E21),2,3))</f>
        <v>1</v>
      </c>
      <c r="AP21" s="64"/>
      <c r="AR21" s="29" t="s">
        <v>205</v>
      </c>
      <c r="AS21" s="64"/>
      <c r="AT21" s="64"/>
      <c r="AU21" s="64"/>
      <c r="AV21" s="60"/>
      <c r="AW21" s="60"/>
      <c r="AX21" s="60"/>
      <c r="AY21" s="60"/>
      <c r="AZ21" s="60"/>
      <c r="BA21" s="6"/>
      <c r="BB21" s="6"/>
      <c r="BC21" s="6"/>
      <c r="BD21" s="6"/>
      <c r="BE21" s="6"/>
      <c r="BF21" s="6"/>
      <c r="BG21" s="6"/>
      <c r="BH21" s="6"/>
      <c r="BI21" s="6"/>
      <c r="BJ21" s="6"/>
      <c r="BK21" s="6"/>
      <c r="BL21" s="6"/>
      <c r="BM21" s="6"/>
      <c r="BN21" s="6"/>
      <c r="BO21" s="6"/>
      <c r="BP21" s="6"/>
      <c r="BQ21" s="6"/>
      <c r="BR21" s="6"/>
      <c r="BS21" s="6"/>
      <c r="BT21" s="6"/>
      <c r="BU21" s="6"/>
      <c r="BV21" s="6"/>
      <c r="BW21" s="6"/>
      <c r="BX21" s="6"/>
      <c r="BY21" s="6"/>
    </row>
    <row r="22" spans="2:78" ht="4.95" customHeight="1" x14ac:dyDescent="0.3">
      <c r="AP22" s="60"/>
      <c r="AS22" s="60"/>
      <c r="AT22" s="60"/>
      <c r="AU22" s="60"/>
      <c r="AV22" s="60"/>
      <c r="AW22" s="60"/>
      <c r="AX22" s="60"/>
      <c r="AY22" s="60"/>
      <c r="AZ22" s="60"/>
      <c r="BA22" s="6"/>
      <c r="BB22" s="6"/>
      <c r="BC22" s="6"/>
      <c r="BD22" s="6"/>
      <c r="BE22" s="6"/>
      <c r="BF22" s="6"/>
      <c r="BG22" s="6"/>
      <c r="BH22" s="6"/>
      <c r="BI22" s="6"/>
      <c r="BJ22" s="6"/>
      <c r="BK22" s="6"/>
      <c r="BL22" s="6"/>
      <c r="BM22" s="6"/>
      <c r="BN22" s="6"/>
      <c r="BO22" s="6"/>
      <c r="BP22" s="6"/>
      <c r="BQ22" s="6"/>
      <c r="BR22" s="6"/>
      <c r="BS22" s="6"/>
      <c r="BT22" s="6"/>
      <c r="BU22" s="6"/>
      <c r="BV22" s="6"/>
      <c r="BW22" s="6"/>
      <c r="BX22" s="6"/>
      <c r="BY22" s="6"/>
    </row>
    <row r="23" spans="2:78" ht="15" customHeight="1" x14ac:dyDescent="0.3">
      <c r="B23" s="75"/>
      <c r="C23" s="2" t="s">
        <v>20</v>
      </c>
      <c r="E23" s="75"/>
      <c r="F23" s="2" t="s">
        <v>21</v>
      </c>
      <c r="H23" s="2" t="s">
        <v>206</v>
      </c>
      <c r="AM23" s="72">
        <f>IF(AND(ISBLANK(B23),ISBLANK(E23)),0,1)</f>
        <v>0</v>
      </c>
      <c r="AN23" s="72">
        <f>IF(ISBLANK(B23),1,2)</f>
        <v>1</v>
      </c>
      <c r="AO23" s="72">
        <f>IF(ISBLANK(B23),1,IF(ISBLANK(E23),2,3))</f>
        <v>1</v>
      </c>
      <c r="AP23" s="60"/>
      <c r="AQ23" s="60" t="s">
        <v>10</v>
      </c>
      <c r="AR23" s="29" t="s">
        <v>140</v>
      </c>
      <c r="AS23" s="60"/>
      <c r="AT23" s="60"/>
      <c r="AU23" s="60"/>
      <c r="AV23" s="60"/>
      <c r="AW23" s="60"/>
      <c r="AX23" s="60"/>
      <c r="AY23" s="60"/>
      <c r="AZ23" s="60"/>
      <c r="BA23" s="6"/>
      <c r="BB23" s="6"/>
      <c r="BC23" s="6"/>
      <c r="BD23" s="6"/>
      <c r="BE23" s="6"/>
      <c r="BF23" s="6"/>
      <c r="BG23" s="6"/>
      <c r="BH23" s="6"/>
      <c r="BI23" s="6"/>
      <c r="BJ23" s="6"/>
      <c r="BK23" s="6"/>
      <c r="BL23" s="6"/>
      <c r="BM23" s="6"/>
      <c r="BN23" s="6"/>
      <c r="BO23" s="6"/>
      <c r="BP23" s="6"/>
      <c r="BQ23" s="6"/>
      <c r="BR23" s="6"/>
      <c r="BS23" s="6"/>
      <c r="BT23" s="6"/>
      <c r="BU23" s="6"/>
      <c r="BV23" s="6"/>
      <c r="BW23" s="6"/>
      <c r="BX23" s="6"/>
      <c r="BY23" s="6"/>
    </row>
    <row r="24" spans="2:78" ht="4.95" customHeight="1" x14ac:dyDescent="0.3">
      <c r="AP24" s="60"/>
      <c r="AS24" s="60"/>
      <c r="AT24" s="60"/>
      <c r="AU24" s="60"/>
      <c r="AV24" s="60"/>
      <c r="AW24" s="60"/>
      <c r="AX24" s="60"/>
      <c r="AY24" s="60"/>
      <c r="AZ24" s="60"/>
      <c r="BA24" s="6"/>
      <c r="BB24" s="6"/>
      <c r="BC24" s="6"/>
      <c r="BD24" s="6"/>
      <c r="BE24" s="6"/>
      <c r="BF24" s="6"/>
      <c r="BG24" s="6"/>
      <c r="BH24" s="6"/>
      <c r="BI24" s="6"/>
      <c r="BJ24" s="6"/>
      <c r="BK24" s="6"/>
      <c r="BL24" s="6"/>
      <c r="BM24" s="6"/>
      <c r="BN24" s="6"/>
      <c r="BO24" s="6"/>
      <c r="BP24" s="6"/>
      <c r="BQ24" s="6"/>
      <c r="BR24" s="6"/>
      <c r="BS24" s="6"/>
      <c r="BT24" s="6"/>
      <c r="BU24" s="6"/>
      <c r="BV24" s="6"/>
      <c r="BW24" s="6"/>
      <c r="BX24" s="6"/>
      <c r="BY24" s="6"/>
    </row>
    <row r="25" spans="2:78" ht="15" customHeight="1" x14ac:dyDescent="0.3">
      <c r="B25" s="2" t="s">
        <v>69</v>
      </c>
      <c r="C25" s="8"/>
      <c r="G25" s="75"/>
      <c r="H25" s="2" t="s">
        <v>130</v>
      </c>
      <c r="M25" s="27"/>
      <c r="U25" s="75"/>
      <c r="V25" s="2" t="s">
        <v>57</v>
      </c>
      <c r="AP25" s="60"/>
      <c r="AQ25" s="60"/>
      <c r="AR25" s="29" t="s">
        <v>205</v>
      </c>
      <c r="AS25" s="60"/>
      <c r="AT25" s="60"/>
      <c r="AU25" s="60"/>
    </row>
    <row r="26" spans="2:78" ht="4.95" customHeight="1" x14ac:dyDescent="0.3">
      <c r="C26" s="8"/>
      <c r="D26" s="8"/>
      <c r="AP26" s="60"/>
      <c r="AR26" s="60"/>
      <c r="AS26" s="60"/>
      <c r="AT26" s="60"/>
      <c r="AU26" s="60"/>
      <c r="AV26" s="60"/>
      <c r="AW26" s="60"/>
      <c r="AX26" s="60"/>
      <c r="AY26" s="60"/>
      <c r="AZ26" s="60"/>
      <c r="BA26" s="6"/>
      <c r="BB26" s="6"/>
      <c r="BC26" s="6"/>
      <c r="BD26" s="6"/>
      <c r="BE26" s="6"/>
      <c r="BF26" s="6"/>
      <c r="BG26" s="6"/>
      <c r="BH26" s="6"/>
      <c r="BI26" s="6"/>
      <c r="BJ26" s="6"/>
      <c r="BK26" s="6"/>
      <c r="BL26" s="6"/>
      <c r="BM26" s="6"/>
      <c r="BN26" s="6"/>
      <c r="BO26" s="6"/>
      <c r="BP26" s="6"/>
      <c r="BQ26" s="6"/>
      <c r="BR26" s="6"/>
      <c r="BS26" s="6"/>
      <c r="BT26" s="6"/>
      <c r="BU26" s="6"/>
      <c r="BV26" s="6"/>
      <c r="BW26" s="6"/>
      <c r="BX26" s="6"/>
      <c r="BY26" s="6"/>
    </row>
    <row r="27" spans="2:78" ht="15" customHeight="1" x14ac:dyDescent="0.3">
      <c r="C27" s="8"/>
      <c r="D27" s="8"/>
      <c r="G27" s="75"/>
      <c r="H27" s="2" t="s">
        <v>58</v>
      </c>
      <c r="AP27" s="60"/>
      <c r="AQ27" s="51" t="s">
        <v>12</v>
      </c>
      <c r="AR27" s="29" t="s">
        <v>134</v>
      </c>
      <c r="AS27" s="60"/>
      <c r="AT27" s="60"/>
      <c r="AU27" s="60"/>
      <c r="AV27" s="60"/>
      <c r="AW27" s="60"/>
      <c r="AX27" s="60"/>
      <c r="AY27" s="60"/>
      <c r="AZ27" s="60"/>
      <c r="BA27" s="6"/>
      <c r="BB27" s="6"/>
      <c r="BC27" s="6"/>
      <c r="BD27" s="6"/>
      <c r="BE27" s="6"/>
      <c r="BF27" s="6"/>
      <c r="BG27" s="6"/>
      <c r="BH27" s="6"/>
      <c r="BI27" s="6"/>
      <c r="BJ27" s="6"/>
      <c r="BK27" s="6"/>
      <c r="BL27" s="6"/>
      <c r="BM27" s="6"/>
      <c r="BN27" s="6"/>
      <c r="BO27" s="6"/>
      <c r="BP27" s="6"/>
      <c r="BQ27" s="6"/>
      <c r="BR27" s="6"/>
      <c r="BS27" s="6"/>
      <c r="BT27" s="6"/>
      <c r="BU27" s="6"/>
      <c r="BV27" s="6"/>
      <c r="BW27" s="6"/>
      <c r="BX27" s="6"/>
      <c r="BY27" s="6"/>
    </row>
    <row r="28" spans="2:78" ht="4.95" customHeight="1" x14ac:dyDescent="0.3">
      <c r="AP28" s="60"/>
      <c r="AQ28" s="60"/>
      <c r="AR28" s="60"/>
      <c r="AS28" s="60"/>
      <c r="AT28" s="60"/>
      <c r="AU28" s="60"/>
      <c r="AV28" s="60"/>
      <c r="AW28" s="60"/>
      <c r="AX28" s="60"/>
      <c r="AY28" s="60"/>
      <c r="AZ28" s="60"/>
      <c r="BA28" s="6"/>
      <c r="BB28" s="6"/>
      <c r="BC28" s="6"/>
      <c r="BD28" s="6"/>
      <c r="BE28" s="6"/>
      <c r="BF28" s="6"/>
      <c r="BG28" s="6"/>
      <c r="BH28" s="6"/>
      <c r="BI28" s="6"/>
      <c r="BJ28" s="6"/>
      <c r="BK28" s="6"/>
      <c r="BL28" s="6"/>
      <c r="BM28" s="6"/>
      <c r="BN28" s="6"/>
      <c r="BO28" s="6"/>
      <c r="BP28" s="6"/>
      <c r="BQ28" s="6"/>
      <c r="BR28" s="6"/>
      <c r="BS28" s="6"/>
      <c r="BT28" s="6"/>
      <c r="BU28" s="6"/>
      <c r="BV28" s="6"/>
      <c r="BW28" s="6"/>
      <c r="BX28" s="6"/>
      <c r="BY28" s="6"/>
    </row>
    <row r="29" spans="2:78" ht="15" customHeight="1" x14ac:dyDescent="0.3">
      <c r="B29" s="7" t="s">
        <v>50</v>
      </c>
      <c r="P29" s="8" t="s">
        <v>70</v>
      </c>
      <c r="Q29" s="75"/>
      <c r="R29" s="10" t="s">
        <v>71</v>
      </c>
      <c r="S29" s="39"/>
      <c r="T29" s="75"/>
      <c r="U29" s="10" t="s">
        <v>72</v>
      </c>
      <c r="AM29" s="72">
        <f>IF(AND(ISBLANK(Q29),ISBLANK(T29)),0,1)</f>
        <v>0</v>
      </c>
      <c r="AN29" s="72">
        <f>IF(ISBLANK(Q29),0,1)</f>
        <v>0</v>
      </c>
      <c r="AO29" s="72">
        <f>IF(ISBLANK(Q29),1,IF(ISBLANK(T29),2,3))</f>
        <v>1</v>
      </c>
      <c r="AQ29" s="60"/>
      <c r="AR29" s="29" t="s">
        <v>135</v>
      </c>
      <c r="AV29" s="60"/>
      <c r="AW29" s="60"/>
      <c r="AX29" s="60"/>
      <c r="AY29" s="60"/>
      <c r="AZ29" s="60"/>
      <c r="BA29" s="6"/>
      <c r="BB29" s="6"/>
      <c r="BC29" s="6"/>
      <c r="BD29" s="6"/>
      <c r="BE29" s="6"/>
      <c r="BF29" s="6"/>
      <c r="BG29" s="6"/>
      <c r="BH29" s="6"/>
      <c r="BI29" s="6"/>
      <c r="BJ29" s="6"/>
      <c r="BK29" s="6"/>
      <c r="BL29" s="6"/>
      <c r="BM29" s="6"/>
      <c r="BN29" s="6"/>
      <c r="BO29" s="6"/>
      <c r="BP29" s="6"/>
      <c r="BQ29" s="6"/>
      <c r="BR29" s="6"/>
      <c r="BS29" s="6"/>
      <c r="BT29" s="6"/>
      <c r="BU29" s="6"/>
      <c r="BV29" s="6"/>
      <c r="BW29" s="6"/>
      <c r="BX29" s="6"/>
      <c r="BY29" s="6"/>
    </row>
    <row r="30" spans="2:78" ht="4.95" customHeight="1" x14ac:dyDescent="0.3">
      <c r="B30" s="7"/>
      <c r="AP30" s="60"/>
      <c r="AS30" s="60"/>
      <c r="AT30" s="60"/>
      <c r="AU30" s="60"/>
      <c r="AV30" s="60"/>
      <c r="AW30" s="60"/>
      <c r="AX30" s="60"/>
      <c r="AY30" s="60"/>
      <c r="AZ30" s="60"/>
      <c r="BA30" s="6"/>
      <c r="BB30" s="6"/>
      <c r="BC30" s="6"/>
      <c r="BD30" s="6"/>
      <c r="BE30" s="6"/>
      <c r="BF30" s="6"/>
      <c r="BG30" s="6"/>
      <c r="BH30" s="6"/>
      <c r="BI30" s="6"/>
      <c r="BJ30" s="6"/>
      <c r="BK30" s="6"/>
      <c r="BL30" s="6"/>
      <c r="BM30" s="6"/>
      <c r="BN30" s="6"/>
      <c r="BO30" s="6"/>
      <c r="BP30" s="6"/>
      <c r="BQ30" s="6"/>
      <c r="BR30" s="6"/>
      <c r="BS30" s="6"/>
      <c r="BT30" s="6"/>
      <c r="BU30" s="6"/>
      <c r="BV30" s="6"/>
      <c r="BW30" s="6"/>
      <c r="BX30" s="6"/>
      <c r="BY30" s="6"/>
    </row>
    <row r="31" spans="2:78" ht="15" customHeight="1" x14ac:dyDescent="0.3">
      <c r="B31" s="8"/>
      <c r="C31" s="2" t="s">
        <v>177</v>
      </c>
      <c r="U31" s="2" t="s">
        <v>178</v>
      </c>
      <c r="AN31" s="72">
        <f>IF(ISBLANK(T29),0,2)</f>
        <v>0</v>
      </c>
      <c r="AP31" s="60"/>
      <c r="AR31" s="29" t="s">
        <v>136</v>
      </c>
      <c r="AS31" s="60"/>
      <c r="AT31" s="60"/>
      <c r="AU31" s="60"/>
      <c r="AV31" s="60"/>
      <c r="AW31" s="60"/>
      <c r="AX31" s="60"/>
      <c r="AY31" s="60"/>
      <c r="AZ31" s="60"/>
      <c r="BA31" s="6"/>
      <c r="BB31" s="6"/>
      <c r="BC31" s="6"/>
      <c r="BD31" s="6"/>
      <c r="BE31" s="6"/>
      <c r="BF31" s="6"/>
      <c r="BG31" s="6"/>
      <c r="BH31" s="6"/>
      <c r="BI31" s="6"/>
      <c r="BJ31" s="6"/>
      <c r="BK31" s="6"/>
      <c r="BL31" s="6"/>
      <c r="BM31" s="6"/>
      <c r="BN31" s="6"/>
      <c r="BO31" s="6"/>
      <c r="BP31" s="6"/>
      <c r="BQ31" s="6"/>
      <c r="BR31" s="6"/>
      <c r="BS31" s="6"/>
      <c r="BT31" s="6"/>
      <c r="BU31" s="6"/>
      <c r="BV31" s="6"/>
      <c r="BW31" s="6"/>
      <c r="BX31" s="6"/>
      <c r="BY31" s="6"/>
    </row>
    <row r="32" spans="2:78" ht="15" customHeight="1" x14ac:dyDescent="0.3">
      <c r="B32" s="8"/>
      <c r="J32" s="8" t="s">
        <v>51</v>
      </c>
      <c r="K32" s="113"/>
      <c r="L32" s="113"/>
      <c r="M32" s="113"/>
      <c r="N32" s="113"/>
      <c r="O32" s="113"/>
      <c r="P32" s="113"/>
      <c r="Q32" s="114" t="str">
        <f t="shared" ref="Q32:Q37" si="0">IF($AN$32=0,"Units?",IF($AN$32=1,"ac",IF($AN$32=2,"sq-ft","Error")))</f>
        <v>Units?</v>
      </c>
      <c r="R32" s="114"/>
      <c r="AB32" s="8" t="s">
        <v>51</v>
      </c>
      <c r="AC32" s="113"/>
      <c r="AD32" s="113"/>
      <c r="AE32" s="113"/>
      <c r="AF32" s="113"/>
      <c r="AG32" s="113"/>
      <c r="AH32" s="113"/>
      <c r="AI32" s="114" t="str">
        <f t="shared" ref="AI32:AI37" si="1">IF($AN$32=0,"Units?",IF($AN$32=1,"ac",IF($AN$32=2,"sq-ft","Error")))</f>
        <v>Units?</v>
      </c>
      <c r="AJ32" s="114"/>
      <c r="AK32" s="10"/>
      <c r="AN32" s="72">
        <f>SUM(AN29:AN31)</f>
        <v>0</v>
      </c>
      <c r="AP32" s="60"/>
      <c r="AQ32" s="60" t="s">
        <v>13</v>
      </c>
      <c r="AR32" s="2" t="s">
        <v>61</v>
      </c>
      <c r="AS32" s="60"/>
      <c r="AT32" s="60"/>
      <c r="AU32" s="60"/>
      <c r="AV32" s="60"/>
      <c r="AW32" s="60"/>
      <c r="AX32" s="60"/>
      <c r="AY32" s="60"/>
      <c r="AZ32" s="60"/>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28"/>
    </row>
    <row r="33" spans="2:78" ht="15" customHeight="1" x14ac:dyDescent="0.3">
      <c r="B33" s="8"/>
      <c r="J33" s="8" t="s">
        <v>52</v>
      </c>
      <c r="K33" s="117"/>
      <c r="L33" s="117"/>
      <c r="M33" s="117"/>
      <c r="N33" s="117"/>
      <c r="O33" s="117"/>
      <c r="P33" s="117"/>
      <c r="Q33" s="114" t="str">
        <f t="shared" si="0"/>
        <v>Units?</v>
      </c>
      <c r="R33" s="114"/>
      <c r="AB33" s="8" t="s">
        <v>52</v>
      </c>
      <c r="AC33" s="112"/>
      <c r="AD33" s="112"/>
      <c r="AE33" s="112"/>
      <c r="AF33" s="112"/>
      <c r="AG33" s="112"/>
      <c r="AH33" s="112"/>
      <c r="AI33" s="114" t="str">
        <f t="shared" si="1"/>
        <v>Units?</v>
      </c>
      <c r="AJ33" s="114"/>
      <c r="AK33" s="10"/>
      <c r="AP33" s="60"/>
      <c r="AQ33" s="60" t="s">
        <v>11</v>
      </c>
      <c r="AR33" s="29" t="s">
        <v>62</v>
      </c>
      <c r="AS33" s="60"/>
      <c r="AT33" s="60"/>
      <c r="AU33" s="60"/>
      <c r="AV33" s="60"/>
      <c r="AW33" s="60"/>
      <c r="AX33" s="60"/>
      <c r="AY33" s="60"/>
      <c r="AZ33" s="60"/>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28"/>
    </row>
    <row r="34" spans="2:78" ht="15" customHeight="1" x14ac:dyDescent="0.3">
      <c r="B34" s="8"/>
      <c r="J34" s="8" t="s">
        <v>53</v>
      </c>
      <c r="K34" s="117"/>
      <c r="L34" s="117"/>
      <c r="M34" s="117"/>
      <c r="N34" s="117"/>
      <c r="O34" s="117"/>
      <c r="P34" s="117"/>
      <c r="Q34" s="114" t="str">
        <f t="shared" si="0"/>
        <v>Units?</v>
      </c>
      <c r="R34" s="114"/>
      <c r="S34" s="10"/>
      <c r="T34" s="10"/>
      <c r="AB34" s="8" t="s">
        <v>53</v>
      </c>
      <c r="AC34" s="112"/>
      <c r="AD34" s="112"/>
      <c r="AE34" s="112"/>
      <c r="AF34" s="112"/>
      <c r="AG34" s="112"/>
      <c r="AH34" s="112"/>
      <c r="AI34" s="114" t="str">
        <f t="shared" si="1"/>
        <v>Units?</v>
      </c>
      <c r="AJ34" s="114"/>
      <c r="AK34" s="10"/>
      <c r="AT34" s="60"/>
      <c r="AU34" s="60"/>
      <c r="AV34" s="60"/>
      <c r="AW34" s="60"/>
      <c r="AX34" s="60"/>
      <c r="AY34" s="60"/>
      <c r="AZ34" s="60"/>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28"/>
    </row>
    <row r="35" spans="2:78" ht="15" customHeight="1" x14ac:dyDescent="0.3">
      <c r="B35" s="8"/>
      <c r="J35" s="8" t="s">
        <v>54</v>
      </c>
      <c r="K35" s="117"/>
      <c r="L35" s="117"/>
      <c r="M35" s="117"/>
      <c r="N35" s="117"/>
      <c r="O35" s="117"/>
      <c r="P35" s="117"/>
      <c r="Q35" s="114" t="str">
        <f t="shared" si="0"/>
        <v>Units?</v>
      </c>
      <c r="R35" s="114"/>
      <c r="S35" s="10"/>
      <c r="T35" s="10"/>
      <c r="AB35" s="8" t="s">
        <v>54</v>
      </c>
      <c r="AC35" s="112"/>
      <c r="AD35" s="112"/>
      <c r="AE35" s="112"/>
      <c r="AF35" s="112"/>
      <c r="AG35" s="112"/>
      <c r="AH35" s="112"/>
      <c r="AI35" s="114" t="str">
        <f t="shared" si="1"/>
        <v>Units?</v>
      </c>
      <c r="AJ35" s="114"/>
      <c r="AK35" s="10"/>
      <c r="AM35" s="72">
        <f>IF(AND(ISBLANK(K32),ISBLANK(K33),ISBLANK(K34),ISBLANK(K35),ISBLANK(K36)),0,1)</f>
        <v>0</v>
      </c>
      <c r="AN35" s="71" t="s">
        <v>59</v>
      </c>
      <c r="AP35" s="60">
        <v>3</v>
      </c>
      <c r="AQ35" s="69" t="s">
        <v>208</v>
      </c>
      <c r="AR35" s="60"/>
      <c r="AS35" s="60"/>
      <c r="AT35" s="60"/>
      <c r="AU35" s="60"/>
      <c r="AV35" s="60"/>
      <c r="AW35" s="60"/>
      <c r="AX35" s="60"/>
      <c r="AY35" s="60"/>
      <c r="AZ35" s="60"/>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28"/>
    </row>
    <row r="36" spans="2:78" ht="15" customHeight="1" thickBot="1" x14ac:dyDescent="0.35">
      <c r="B36" s="8"/>
      <c r="J36" s="8" t="s">
        <v>55</v>
      </c>
      <c r="K36" s="119"/>
      <c r="L36" s="119"/>
      <c r="M36" s="119"/>
      <c r="N36" s="119"/>
      <c r="O36" s="119"/>
      <c r="P36" s="119"/>
      <c r="Q36" s="114" t="str">
        <f t="shared" si="0"/>
        <v>Units?</v>
      </c>
      <c r="R36" s="114"/>
      <c r="S36" s="10"/>
      <c r="T36" s="10"/>
      <c r="AB36" s="8" t="s">
        <v>55</v>
      </c>
      <c r="AC36" s="122"/>
      <c r="AD36" s="122"/>
      <c r="AE36" s="122"/>
      <c r="AF36" s="122"/>
      <c r="AG36" s="122"/>
      <c r="AH36" s="122"/>
      <c r="AI36" s="114" t="str">
        <f t="shared" si="1"/>
        <v>Units?</v>
      </c>
      <c r="AJ36" s="114"/>
      <c r="AK36" s="10"/>
      <c r="AM36" s="72">
        <f>IF(AND(ISBLANK(AC32),ISBLANK(AC33),ISBLANK(AC34),ISBLANK(AC35),ISBLANK(AC36)),0,1)</f>
        <v>0</v>
      </c>
      <c r="AN36" s="71" t="s">
        <v>60</v>
      </c>
      <c r="AP36" s="60"/>
      <c r="AQ36" s="60" t="s">
        <v>9</v>
      </c>
      <c r="AR36" s="69" t="s">
        <v>181</v>
      </c>
      <c r="AS36" s="60"/>
      <c r="AT36" s="60"/>
      <c r="AU36" s="60"/>
      <c r="AV36" s="60"/>
      <c r="AW36" s="60"/>
      <c r="AX36" s="60"/>
      <c r="AY36" s="60"/>
      <c r="AZ36" s="60"/>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28"/>
    </row>
    <row r="37" spans="2:78" ht="15" customHeight="1" thickTop="1" x14ac:dyDescent="0.3">
      <c r="B37" s="8"/>
      <c r="J37" s="8" t="s">
        <v>56</v>
      </c>
      <c r="K37" s="120">
        <f>SUM(K32:P36)</f>
        <v>0</v>
      </c>
      <c r="L37" s="120"/>
      <c r="M37" s="120"/>
      <c r="N37" s="120"/>
      <c r="O37" s="120"/>
      <c r="P37" s="120"/>
      <c r="Q37" s="114" t="str">
        <f t="shared" si="0"/>
        <v>Units?</v>
      </c>
      <c r="R37" s="114"/>
      <c r="S37" s="10"/>
      <c r="T37" s="10"/>
      <c r="AB37" s="8" t="s">
        <v>56</v>
      </c>
      <c r="AC37" s="115">
        <f>SUM(AC32:AH36)</f>
        <v>0</v>
      </c>
      <c r="AD37" s="115"/>
      <c r="AE37" s="115"/>
      <c r="AF37" s="115"/>
      <c r="AG37" s="115"/>
      <c r="AH37" s="115"/>
      <c r="AI37" s="114" t="str">
        <f t="shared" si="1"/>
        <v>Units?</v>
      </c>
      <c r="AJ37" s="114"/>
      <c r="AK37" s="10"/>
      <c r="AP37" s="60"/>
      <c r="AQ37" s="60" t="s">
        <v>10</v>
      </c>
      <c r="AR37" s="69" t="s">
        <v>182</v>
      </c>
      <c r="AS37" s="60"/>
      <c r="AT37" s="60"/>
      <c r="AU37" s="60"/>
      <c r="AV37" s="60"/>
      <c r="AW37" s="60"/>
      <c r="AX37" s="60"/>
      <c r="AY37" s="60"/>
      <c r="AZ37" s="60"/>
      <c r="BA37" s="6"/>
      <c r="BB37" s="6"/>
      <c r="BC37" s="6"/>
      <c r="BD37" s="6"/>
      <c r="BE37" s="6"/>
      <c r="BF37" s="6"/>
      <c r="BG37" s="6"/>
      <c r="BH37" s="6"/>
      <c r="BI37" s="6"/>
      <c r="BJ37" s="6"/>
      <c r="BK37" s="6"/>
      <c r="BL37" s="6"/>
      <c r="BM37" s="6"/>
      <c r="BN37" s="6"/>
      <c r="BO37" s="6"/>
      <c r="BP37" s="6"/>
      <c r="BQ37" s="6"/>
      <c r="BR37" s="6"/>
      <c r="BS37" s="6"/>
      <c r="BT37" s="6"/>
      <c r="BU37" s="6"/>
      <c r="BV37" s="6"/>
      <c r="BW37" s="6"/>
      <c r="BX37" s="6"/>
      <c r="BY37" s="6"/>
    </row>
    <row r="38" spans="2:78" ht="15" customHeight="1" x14ac:dyDescent="0.3">
      <c r="B38" s="1" t="s">
        <v>4</v>
      </c>
      <c r="AP38" s="60"/>
      <c r="AQ38" s="60" t="s">
        <v>12</v>
      </c>
      <c r="AR38" s="69" t="s">
        <v>185</v>
      </c>
      <c r="AS38" s="60"/>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row>
    <row r="39" spans="2:78" ht="15" customHeight="1" x14ac:dyDescent="0.3">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1"/>
      <c r="AP39" s="6"/>
      <c r="AQ39" s="6"/>
      <c r="AR39" s="70"/>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row>
    <row r="40" spans="2:78" ht="15" customHeight="1" x14ac:dyDescent="0.3">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4"/>
      <c r="AP40" s="60">
        <v>4</v>
      </c>
      <c r="AQ40" s="69" t="s">
        <v>209</v>
      </c>
      <c r="AR40" s="60"/>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row>
    <row r="41" spans="2:78" ht="15" customHeight="1" x14ac:dyDescent="0.3">
      <c r="B41" s="105"/>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7"/>
      <c r="AP41" s="60"/>
      <c r="AQ41" s="60" t="s">
        <v>9</v>
      </c>
      <c r="AR41" s="69" t="s">
        <v>181</v>
      </c>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row>
    <row r="42" spans="2:78" ht="15" customHeight="1" x14ac:dyDescent="0.3">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P42" s="60"/>
      <c r="AQ42" s="60" t="s">
        <v>10</v>
      </c>
      <c r="AR42" s="69" t="s">
        <v>183</v>
      </c>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row>
    <row r="43" spans="2:78" ht="15" customHeight="1" x14ac:dyDescent="0.3">
      <c r="B43" s="7" t="s">
        <v>1</v>
      </c>
      <c r="C43" s="7"/>
      <c r="D43" s="7"/>
      <c r="AP43" s="60"/>
      <c r="AQ43" s="60" t="s">
        <v>12</v>
      </c>
      <c r="AR43" s="69" t="s">
        <v>188</v>
      </c>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row>
    <row r="44" spans="2:78" ht="15" customHeight="1" x14ac:dyDescent="0.3">
      <c r="B44" s="29" t="s">
        <v>180</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P44" s="6"/>
      <c r="AQ44" s="6"/>
      <c r="AR44" s="70"/>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row>
    <row r="45" spans="2:78" ht="15" customHeight="1" x14ac:dyDescent="0.3">
      <c r="B45" s="29" t="s">
        <v>179</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P45" s="6">
        <v>5</v>
      </c>
      <c r="AQ45" s="69" t="s">
        <v>184</v>
      </c>
      <c r="AR45" s="70"/>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row>
    <row r="46" spans="2:78" ht="15" customHeight="1" x14ac:dyDescent="0.3">
      <c r="D46" s="8" t="s">
        <v>45</v>
      </c>
      <c r="E46" s="93"/>
      <c r="F46" s="93"/>
      <c r="G46" s="93"/>
      <c r="H46" s="93"/>
      <c r="I46" s="93"/>
      <c r="J46" s="93"/>
      <c r="K46" s="93"/>
      <c r="L46" s="93"/>
      <c r="M46" s="93"/>
      <c r="N46" s="93"/>
      <c r="O46" s="93"/>
      <c r="P46" s="93"/>
      <c r="Q46" s="93"/>
      <c r="R46" s="93"/>
      <c r="S46" s="93"/>
      <c r="T46" s="93"/>
      <c r="U46" s="93"/>
      <c r="V46" s="93"/>
      <c r="W46" s="93"/>
      <c r="X46" s="93"/>
      <c r="Y46" s="93"/>
      <c r="AB46" s="8" t="s">
        <v>193</v>
      </c>
      <c r="AC46" s="8"/>
      <c r="AD46" s="8"/>
      <c r="AE46" s="8"/>
      <c r="AP46" s="6"/>
      <c r="AQ46" s="60" t="s">
        <v>9</v>
      </c>
      <c r="AR46" s="69" t="s">
        <v>181</v>
      </c>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row>
    <row r="47" spans="2:78" ht="15" customHeight="1" x14ac:dyDescent="0.3">
      <c r="D47" s="8" t="s">
        <v>35</v>
      </c>
      <c r="E47" s="94"/>
      <c r="F47" s="94"/>
      <c r="G47" s="94"/>
      <c r="H47" s="94"/>
      <c r="I47" s="94"/>
      <c r="J47" s="94"/>
      <c r="K47" s="94"/>
      <c r="L47" s="94"/>
      <c r="M47" s="94"/>
      <c r="N47" s="94"/>
      <c r="O47" s="94"/>
      <c r="P47" s="94"/>
      <c r="Q47" s="94"/>
      <c r="R47" s="94"/>
      <c r="S47" s="94"/>
      <c r="T47" s="94"/>
      <c r="U47" s="94"/>
      <c r="V47" s="94"/>
      <c r="W47" s="94"/>
      <c r="X47" s="94"/>
      <c r="Y47" s="94"/>
      <c r="AP47" s="6"/>
      <c r="AQ47" s="60" t="s">
        <v>10</v>
      </c>
      <c r="AR47" s="69" t="s">
        <v>182</v>
      </c>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row>
    <row r="48" spans="2:78" ht="15" customHeight="1" x14ac:dyDescent="0.3">
      <c r="D48" s="8" t="s">
        <v>36</v>
      </c>
      <c r="E48" s="94"/>
      <c r="F48" s="94"/>
      <c r="G48" s="94"/>
      <c r="H48" s="94"/>
      <c r="I48" s="94"/>
      <c r="J48" s="94"/>
      <c r="K48" s="94"/>
      <c r="L48" s="94"/>
      <c r="M48" s="94"/>
      <c r="N48" s="94"/>
      <c r="O48" s="94"/>
      <c r="P48" s="94"/>
      <c r="Q48" s="94"/>
      <c r="R48" s="94"/>
      <c r="S48" s="94"/>
      <c r="T48" s="94"/>
      <c r="U48" s="94"/>
      <c r="V48" s="94"/>
      <c r="W48" s="94"/>
      <c r="X48" s="94"/>
      <c r="Y48" s="94"/>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row>
    <row r="49" spans="2:77" ht="15" customHeight="1" x14ac:dyDescent="0.3">
      <c r="D49" s="8" t="s">
        <v>174</v>
      </c>
      <c r="E49" s="94"/>
      <c r="F49" s="94"/>
      <c r="G49" s="94"/>
      <c r="H49" s="94"/>
      <c r="I49" s="94"/>
      <c r="J49" s="94"/>
      <c r="K49" s="94"/>
      <c r="L49" s="12"/>
      <c r="M49" s="12"/>
      <c r="N49" s="73" t="s">
        <v>175</v>
      </c>
      <c r="O49" s="94"/>
      <c r="P49" s="94"/>
      <c r="Q49" s="94"/>
      <c r="R49" s="94"/>
      <c r="S49" s="12"/>
      <c r="T49" s="12"/>
      <c r="U49" s="12"/>
      <c r="V49" s="73" t="s">
        <v>176</v>
      </c>
      <c r="W49" s="95"/>
      <c r="X49" s="95"/>
      <c r="Y49" s="95"/>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row>
    <row r="50" spans="2:77" ht="15" customHeight="1" x14ac:dyDescent="0.3">
      <c r="C50" s="13"/>
      <c r="D50" s="8" t="s">
        <v>38</v>
      </c>
      <c r="E50" s="97"/>
      <c r="F50" s="97"/>
      <c r="G50" s="97"/>
      <c r="H50" s="97"/>
      <c r="I50" s="97"/>
      <c r="J50" s="97"/>
      <c r="K50" s="97"/>
      <c r="L50" s="97"/>
      <c r="M50" s="97"/>
      <c r="N50" s="97"/>
      <c r="O50" s="97"/>
      <c r="P50" s="97"/>
      <c r="Q50" s="97"/>
      <c r="R50" s="97"/>
      <c r="S50" s="97"/>
      <c r="T50" s="97"/>
      <c r="U50" s="97"/>
      <c r="V50" s="97"/>
      <c r="W50" s="97"/>
      <c r="X50" s="97"/>
      <c r="Y50" s="97"/>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row>
    <row r="51" spans="2:77" ht="15" customHeight="1" x14ac:dyDescent="0.3">
      <c r="D51" s="8" t="s">
        <v>42</v>
      </c>
      <c r="E51" s="98"/>
      <c r="F51" s="98"/>
      <c r="G51" s="98"/>
      <c r="H51" s="98"/>
      <c r="I51" s="98"/>
      <c r="U51" s="56"/>
      <c r="V51" s="56"/>
      <c r="W51" s="5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row>
    <row r="52" spans="2:77" ht="15" customHeight="1" x14ac:dyDescent="0.3">
      <c r="D52" s="8"/>
      <c r="E52" s="12"/>
      <c r="F52" s="12"/>
      <c r="G52" s="12"/>
      <c r="H52" s="12"/>
      <c r="I52" s="12"/>
      <c r="U52" s="56"/>
      <c r="V52" s="56"/>
      <c r="W52" s="5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row>
    <row r="53" spans="2:77" ht="15" customHeight="1" x14ac:dyDescent="0.3">
      <c r="D53" s="8" t="s">
        <v>46</v>
      </c>
      <c r="E53" s="42"/>
      <c r="F53" s="42"/>
      <c r="G53" s="42"/>
      <c r="H53" s="42"/>
      <c r="I53" s="42"/>
      <c r="J53" s="42"/>
      <c r="K53" s="42"/>
      <c r="L53" s="42"/>
      <c r="M53" s="42"/>
      <c r="N53" s="42"/>
      <c r="O53" s="42"/>
      <c r="P53" s="42"/>
      <c r="Q53" s="42"/>
      <c r="R53" s="42"/>
      <c r="S53" s="42"/>
      <c r="T53" s="42"/>
      <c r="U53" s="56"/>
      <c r="V53" s="56"/>
      <c r="W53" s="56"/>
      <c r="AB53" s="8" t="s">
        <v>39</v>
      </c>
      <c r="AC53" s="89"/>
      <c r="AD53" s="89"/>
      <c r="AE53" s="89"/>
      <c r="AF53" s="89"/>
      <c r="AG53" s="89"/>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row>
    <row r="54" spans="2:77" ht="15" customHeight="1" x14ac:dyDescent="0.3">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row>
    <row r="55" spans="2:77" ht="15" customHeight="1" x14ac:dyDescent="0.3">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row>
    <row r="56" spans="2:77" ht="15" customHeight="1" x14ac:dyDescent="0.3">
      <c r="B56" s="84">
        <f>Tables!C13</f>
        <v>45566</v>
      </c>
      <c r="C56" s="84"/>
      <c r="D56" s="84"/>
      <c r="E56" s="84"/>
      <c r="F56" s="84"/>
      <c r="G56" s="84"/>
      <c r="H56" s="84"/>
      <c r="R56" s="85" t="s">
        <v>74</v>
      </c>
      <c r="S56" s="85"/>
      <c r="T56" s="85"/>
      <c r="U56" s="85"/>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row>
    <row r="57" spans="2:77" ht="15" customHeight="1" x14ac:dyDescent="0.3">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row>
    <row r="58" spans="2:77" ht="15" customHeight="1" x14ac:dyDescent="0.3">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row>
  </sheetData>
  <sheetProtection algorithmName="SHA-512" hashValue="MlKy3dWKcU6qFb4nLAVzaouItqlLaCrBIu66gfyYlSfMmUrY8th7GgtcUF1acqZ4VhKSxxTsSto+fFBNuFL9Gg==" saltValue="vxlubfz5K9ouMQY5Cb278w==" spinCount="100000" sheet="1" objects="1" scenarios="1" selectLockedCells="1"/>
  <mergeCells count="53">
    <mergeCell ref="E46:Y46"/>
    <mergeCell ref="E47:Y47"/>
    <mergeCell ref="E48:Y48"/>
    <mergeCell ref="E49:K49"/>
    <mergeCell ref="O49:R49"/>
    <mergeCell ref="W49:Y49"/>
    <mergeCell ref="E50:Y50"/>
    <mergeCell ref="E51:I51"/>
    <mergeCell ref="AC53:AG53"/>
    <mergeCell ref="B56:H56"/>
    <mergeCell ref="R56:U56"/>
    <mergeCell ref="AC34:AH34"/>
    <mergeCell ref="AE17:AJ17"/>
    <mergeCell ref="AE19:AJ19"/>
    <mergeCell ref="AC33:AH33"/>
    <mergeCell ref="AC36:AH36"/>
    <mergeCell ref="K32:P32"/>
    <mergeCell ref="K36:P36"/>
    <mergeCell ref="K37:P37"/>
    <mergeCell ref="Q33:R33"/>
    <mergeCell ref="Q36:R36"/>
    <mergeCell ref="BH1:BX4"/>
    <mergeCell ref="AP6:BC7"/>
    <mergeCell ref="U1:AK5"/>
    <mergeCell ref="K35:P35"/>
    <mergeCell ref="K33:P33"/>
    <mergeCell ref="Q34:R34"/>
    <mergeCell ref="Q35:R35"/>
    <mergeCell ref="F11:AJ11"/>
    <mergeCell ref="E16:Y16"/>
    <mergeCell ref="AE16:AJ16"/>
    <mergeCell ref="E18:Y18"/>
    <mergeCell ref="E19:Y19"/>
    <mergeCell ref="E17:K17"/>
    <mergeCell ref="O17:R17"/>
    <mergeCell ref="W17:Y17"/>
    <mergeCell ref="K34:P34"/>
    <mergeCell ref="B39:AJ41"/>
    <mergeCell ref="AC35:AH35"/>
    <mergeCell ref="AC32:AH32"/>
    <mergeCell ref="AE7:AJ7"/>
    <mergeCell ref="AE15:AJ15"/>
    <mergeCell ref="E15:Y15"/>
    <mergeCell ref="E7:X7"/>
    <mergeCell ref="Q37:R37"/>
    <mergeCell ref="AI32:AJ32"/>
    <mergeCell ref="AI33:AJ33"/>
    <mergeCell ref="AI34:AJ34"/>
    <mergeCell ref="AI35:AJ35"/>
    <mergeCell ref="AI36:AJ36"/>
    <mergeCell ref="AI37:AJ37"/>
    <mergeCell ref="Q32:R32"/>
    <mergeCell ref="AC37:AH37"/>
  </mergeCells>
  <conditionalFormatting sqref="B21 E21">
    <cfRule type="expression" dxfId="132" priority="20">
      <formula>$AO$21=3</formula>
    </cfRule>
    <cfRule type="expression" dxfId="131" priority="29">
      <formula>$AM$21=0</formula>
    </cfRule>
  </conditionalFormatting>
  <conditionalFormatting sqref="B21">
    <cfRule type="expression" dxfId="130" priority="46">
      <formula>$AN$21=2</formula>
    </cfRule>
  </conditionalFormatting>
  <conditionalFormatting sqref="B23 E23">
    <cfRule type="expression" dxfId="129" priority="19">
      <formula>$AO$23=3</formula>
    </cfRule>
    <cfRule type="expression" dxfId="128" priority="22">
      <formula>$AM$23=0</formula>
    </cfRule>
  </conditionalFormatting>
  <conditionalFormatting sqref="B23">
    <cfRule type="expression" dxfId="127" priority="23">
      <formula>$AN$23=2</formula>
    </cfRule>
  </conditionalFormatting>
  <conditionalFormatting sqref="B39:AJ41">
    <cfRule type="cellIs" priority="21" stopIfTrue="1" operator="greaterThan">
      <formula>0</formula>
    </cfRule>
    <cfRule type="expression" dxfId="126" priority="24">
      <formula>$AN$21=2</formula>
    </cfRule>
    <cfRule type="expression" dxfId="125" priority="28">
      <formula>$AN$23=2</formula>
    </cfRule>
  </conditionalFormatting>
  <conditionalFormatting sqref="E17">
    <cfRule type="expression" dxfId="124" priority="9">
      <formula>ISBLANK(E17)</formula>
    </cfRule>
  </conditionalFormatting>
  <conditionalFormatting sqref="E46:E47">
    <cfRule type="expression" dxfId="123" priority="8">
      <formula>ISBLANK(E46)</formula>
    </cfRule>
  </conditionalFormatting>
  <conditionalFormatting sqref="E49:E51">
    <cfRule type="expression" dxfId="122" priority="3">
      <formula>ISBLANK(E49)</formula>
    </cfRule>
  </conditionalFormatting>
  <conditionalFormatting sqref="E48:Y48">
    <cfRule type="expression" dxfId="121" priority="6">
      <formula>ISBLANK(E48)</formula>
    </cfRule>
  </conditionalFormatting>
  <conditionalFormatting sqref="G25 U25 G27">
    <cfRule type="expression" dxfId="120" priority="37">
      <formula>ISBLANK(G25)</formula>
    </cfRule>
  </conditionalFormatting>
  <conditionalFormatting sqref="K32:P36">
    <cfRule type="expression" dxfId="119" priority="120">
      <formula>ISBLANK(K32)</formula>
    </cfRule>
  </conditionalFormatting>
  <conditionalFormatting sqref="K32:P37 AC32:AH37">
    <cfRule type="expression" dxfId="118" priority="1">
      <formula>$AO$29=1</formula>
    </cfRule>
    <cfRule type="expression" dxfId="117" priority="2">
      <formula>$AO$29=2</formula>
    </cfRule>
  </conditionalFormatting>
  <conditionalFormatting sqref="K37:P37">
    <cfRule type="cellIs" dxfId="116" priority="32" operator="equal">
      <formula>0</formula>
    </cfRule>
  </conditionalFormatting>
  <conditionalFormatting sqref="O17">
    <cfRule type="expression" dxfId="115" priority="10">
      <formula>ISBLANK(O17)</formula>
    </cfRule>
  </conditionalFormatting>
  <conditionalFormatting sqref="O49">
    <cfRule type="expression" dxfId="114" priority="4">
      <formula>ISBLANK(O49)</formula>
    </cfRule>
  </conditionalFormatting>
  <conditionalFormatting sqref="Q29 T29">
    <cfRule type="expression" dxfId="113" priority="18">
      <formula>$AO$29=3</formula>
    </cfRule>
    <cfRule type="expression" dxfId="112" priority="36">
      <formula>$AM$29=0</formula>
    </cfRule>
  </conditionalFormatting>
  <conditionalFormatting sqref="Q32:Q37 AI32:AI37">
    <cfRule type="expression" dxfId="111" priority="139">
      <formula>$AN$32=3</formula>
    </cfRule>
  </conditionalFormatting>
  <conditionalFormatting sqref="Q32:R37 AI32:AJ37">
    <cfRule type="expression" dxfId="110" priority="17">
      <formula>$AM$29=0</formula>
    </cfRule>
  </conditionalFormatting>
  <conditionalFormatting sqref="W17">
    <cfRule type="expression" dxfId="109" priority="11">
      <formula>ISBLANK(W17)</formula>
    </cfRule>
  </conditionalFormatting>
  <conditionalFormatting sqref="W49">
    <cfRule type="expression" dxfId="108" priority="5">
      <formula>ISBLANK(W49)</formula>
    </cfRule>
  </conditionalFormatting>
  <conditionalFormatting sqref="AC53">
    <cfRule type="expression" dxfId="107" priority="7">
      <formula>ISBLANK(AC53)</formula>
    </cfRule>
  </conditionalFormatting>
  <conditionalFormatting sqref="AC32:AH36">
    <cfRule type="expression" dxfId="106" priority="121">
      <formula>ISBLANK(AC32)</formula>
    </cfRule>
  </conditionalFormatting>
  <conditionalFormatting sqref="AC37:AH37">
    <cfRule type="cellIs" dxfId="105" priority="30" operator="greaterThan">
      <formula>$K$37</formula>
    </cfRule>
    <cfRule type="cellIs" dxfId="104" priority="31" operator="equal">
      <formula>0</formula>
    </cfRule>
  </conditionalFormatting>
  <conditionalFormatting sqref="AE15:AJ15 E15:Y16 AE16 AE17:AJ17 E18:Y19 AE19:AJ19">
    <cfRule type="expression" dxfId="103" priority="49">
      <formula>ISBLANK(E15)</formula>
    </cfRule>
  </conditionalFormatting>
  <printOptions horizontalCentered="1"/>
  <pageMargins left="0.25" right="0.25" top="0.25" bottom="0.25" header="0.3" footer="0.3"/>
  <pageSetup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F06B-07DB-4919-8671-C272983DADF5}">
  <sheetPr codeName="Sheet8">
    <tabColor theme="5" tint="0.39997558519241921"/>
  </sheetPr>
  <dimension ref="A1:CN120"/>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2" customWidth="1"/>
    <col min="2" max="36" width="2.77734375" style="2" customWidth="1"/>
    <col min="37" max="37" width="1.77734375" style="2" customWidth="1"/>
    <col min="38" max="38" width="2.77734375" style="2" customWidth="1"/>
    <col min="39" max="43" width="5.77734375" style="71" hidden="1" customWidth="1"/>
    <col min="44" max="79" width="2.77734375" style="2" customWidth="1"/>
    <col min="80" max="92" width="2.77734375" style="2" hidden="1" customWidth="1"/>
    <col min="93" max="16384" width="8.88671875" style="2" hidden="1"/>
  </cols>
  <sheetData>
    <row r="1" spans="1:88" ht="15" customHeight="1" x14ac:dyDescent="0.3">
      <c r="G1" s="3"/>
      <c r="H1" s="3"/>
      <c r="I1" s="3"/>
      <c r="J1" s="3"/>
      <c r="K1" s="3"/>
      <c r="L1" s="3"/>
      <c r="M1" s="3"/>
      <c r="N1" s="86" t="s">
        <v>63</v>
      </c>
      <c r="O1" s="86"/>
      <c r="P1" s="86"/>
      <c r="Q1" s="86"/>
      <c r="R1" s="86"/>
      <c r="S1" s="86"/>
      <c r="T1" s="86"/>
      <c r="U1" s="86"/>
      <c r="V1" s="86"/>
      <c r="W1" s="86"/>
      <c r="X1" s="86"/>
      <c r="Y1" s="86"/>
      <c r="Z1" s="86"/>
      <c r="AA1" s="86"/>
      <c r="AB1" s="86"/>
      <c r="AC1" s="86"/>
      <c r="AD1" s="86"/>
      <c r="AE1" s="86"/>
      <c r="AF1" s="86"/>
      <c r="AG1" s="86"/>
      <c r="AH1" s="86"/>
      <c r="AI1" s="86"/>
      <c r="AJ1" s="86"/>
      <c r="AK1" s="86"/>
      <c r="BD1" s="86" t="str">
        <f>N1</f>
        <v>Form 1C - Regional Stormwater Management
Waiver Request Form</v>
      </c>
      <c r="BE1" s="86"/>
      <c r="BF1" s="86"/>
      <c r="BG1" s="86"/>
      <c r="BH1" s="86"/>
      <c r="BI1" s="86"/>
      <c r="BJ1" s="86"/>
      <c r="BK1" s="86"/>
      <c r="BL1" s="86"/>
      <c r="BM1" s="86"/>
      <c r="BN1" s="86"/>
      <c r="BO1" s="86"/>
      <c r="BP1" s="86"/>
      <c r="BQ1" s="86"/>
      <c r="BR1" s="86"/>
      <c r="BS1" s="86"/>
      <c r="BT1" s="86"/>
      <c r="BU1" s="86"/>
      <c r="BV1" s="86"/>
      <c r="BW1" s="86"/>
      <c r="BX1" s="86"/>
      <c r="BY1" s="86"/>
      <c r="BZ1" s="86"/>
    </row>
    <row r="2" spans="1:88" ht="15" customHeight="1" x14ac:dyDescent="0.3">
      <c r="E2" s="3"/>
      <c r="F2" s="3"/>
      <c r="G2" s="3"/>
      <c r="H2" s="3"/>
      <c r="I2" s="3"/>
      <c r="J2" s="3"/>
      <c r="K2" s="3"/>
      <c r="L2" s="3"/>
      <c r="M2" s="3"/>
      <c r="N2" s="86"/>
      <c r="O2" s="86"/>
      <c r="P2" s="86"/>
      <c r="Q2" s="86"/>
      <c r="R2" s="86"/>
      <c r="S2" s="86"/>
      <c r="T2" s="86"/>
      <c r="U2" s="86"/>
      <c r="V2" s="86"/>
      <c r="W2" s="86"/>
      <c r="X2" s="86"/>
      <c r="Y2" s="86"/>
      <c r="Z2" s="86"/>
      <c r="AA2" s="86"/>
      <c r="AB2" s="86"/>
      <c r="AC2" s="86"/>
      <c r="AD2" s="86"/>
      <c r="AE2" s="86"/>
      <c r="AF2" s="86"/>
      <c r="AG2" s="86"/>
      <c r="AH2" s="86"/>
      <c r="AI2" s="86"/>
      <c r="AJ2" s="86"/>
      <c r="AK2" s="86"/>
      <c r="BD2" s="86"/>
      <c r="BE2" s="86"/>
      <c r="BF2" s="86"/>
      <c r="BG2" s="86"/>
      <c r="BH2" s="86"/>
      <c r="BI2" s="86"/>
      <c r="BJ2" s="86"/>
      <c r="BK2" s="86"/>
      <c r="BL2" s="86"/>
      <c r="BM2" s="86"/>
      <c r="BN2" s="86"/>
      <c r="BO2" s="86"/>
      <c r="BP2" s="86"/>
      <c r="BQ2" s="86"/>
      <c r="BR2" s="86"/>
      <c r="BS2" s="86"/>
      <c r="BT2" s="86"/>
      <c r="BU2" s="86"/>
      <c r="BV2" s="86"/>
      <c r="BW2" s="86"/>
      <c r="BX2" s="86"/>
      <c r="BY2" s="86"/>
      <c r="BZ2" s="86"/>
    </row>
    <row r="3" spans="1:88" ht="15" customHeight="1" x14ac:dyDescent="0.3">
      <c r="E3" s="3"/>
      <c r="F3" s="3"/>
      <c r="G3" s="3"/>
      <c r="H3" s="3"/>
      <c r="I3" s="3"/>
      <c r="J3" s="3"/>
      <c r="K3" s="3"/>
      <c r="L3" s="3"/>
      <c r="M3" s="3"/>
      <c r="N3" s="86"/>
      <c r="O3" s="86"/>
      <c r="P3" s="86"/>
      <c r="Q3" s="86"/>
      <c r="R3" s="86"/>
      <c r="S3" s="86"/>
      <c r="T3" s="86"/>
      <c r="U3" s="86"/>
      <c r="V3" s="86"/>
      <c r="W3" s="86"/>
      <c r="X3" s="86"/>
      <c r="Y3" s="86"/>
      <c r="Z3" s="86"/>
      <c r="AA3" s="86"/>
      <c r="AB3" s="86"/>
      <c r="AC3" s="86"/>
      <c r="AD3" s="86"/>
      <c r="AE3" s="86"/>
      <c r="AF3" s="86"/>
      <c r="AG3" s="86"/>
      <c r="AH3" s="86"/>
      <c r="AI3" s="86"/>
      <c r="AJ3" s="86"/>
      <c r="AK3" s="86"/>
      <c r="BD3" s="86"/>
      <c r="BE3" s="86"/>
      <c r="BF3" s="86"/>
      <c r="BG3" s="86"/>
      <c r="BH3" s="86"/>
      <c r="BI3" s="86"/>
      <c r="BJ3" s="86"/>
      <c r="BK3" s="86"/>
      <c r="BL3" s="86"/>
      <c r="BM3" s="86"/>
      <c r="BN3" s="86"/>
      <c r="BO3" s="86"/>
      <c r="BP3" s="86"/>
      <c r="BQ3" s="86"/>
      <c r="BR3" s="86"/>
      <c r="BS3" s="86"/>
      <c r="BT3" s="86"/>
      <c r="BU3" s="86"/>
      <c r="BV3" s="86"/>
      <c r="BW3" s="86"/>
      <c r="BX3" s="86"/>
      <c r="BY3" s="86"/>
      <c r="BZ3" s="86"/>
    </row>
    <row r="4" spans="1:88" ht="15" customHeight="1" x14ac:dyDescent="0.3">
      <c r="E4" s="3"/>
      <c r="F4" s="3"/>
      <c r="G4" s="3"/>
      <c r="H4" s="3"/>
      <c r="I4" s="3"/>
      <c r="J4" s="3"/>
      <c r="K4" s="3"/>
      <c r="L4" s="3"/>
      <c r="M4" s="3"/>
      <c r="N4" s="86"/>
      <c r="O4" s="86"/>
      <c r="P4" s="86"/>
      <c r="Q4" s="86"/>
      <c r="R4" s="86"/>
      <c r="S4" s="86"/>
      <c r="T4" s="86"/>
      <c r="U4" s="86"/>
      <c r="V4" s="86"/>
      <c r="W4" s="86"/>
      <c r="X4" s="86"/>
      <c r="Y4" s="86"/>
      <c r="Z4" s="86"/>
      <c r="AA4" s="86"/>
      <c r="AB4" s="86"/>
      <c r="AC4" s="86"/>
      <c r="AD4" s="86"/>
      <c r="AE4" s="86"/>
      <c r="AF4" s="86"/>
      <c r="AG4" s="86"/>
      <c r="AH4" s="86"/>
      <c r="AI4" s="86"/>
      <c r="AJ4" s="86"/>
      <c r="AK4" s="86"/>
      <c r="BD4" s="86"/>
      <c r="BE4" s="86"/>
      <c r="BF4" s="86"/>
      <c r="BG4" s="86"/>
      <c r="BH4" s="86"/>
      <c r="BI4" s="86"/>
      <c r="BJ4" s="86"/>
      <c r="BK4" s="86"/>
      <c r="BL4" s="86"/>
      <c r="BM4" s="86"/>
      <c r="BN4" s="86"/>
      <c r="BO4" s="86"/>
      <c r="BP4" s="86"/>
      <c r="BQ4" s="86"/>
      <c r="BR4" s="86"/>
      <c r="BS4" s="86"/>
      <c r="BT4" s="86"/>
      <c r="BU4" s="86"/>
      <c r="BV4" s="86"/>
      <c r="BW4" s="86"/>
      <c r="BX4" s="86"/>
      <c r="BY4" s="86"/>
      <c r="BZ4" s="86"/>
    </row>
    <row r="5" spans="1:88" ht="4.95" customHeight="1" x14ac:dyDescent="0.3">
      <c r="E5" s="3"/>
      <c r="F5" s="3"/>
      <c r="G5" s="3"/>
      <c r="H5" s="3"/>
      <c r="I5" s="3"/>
      <c r="J5" s="3"/>
      <c r="K5" s="3"/>
      <c r="L5" s="3"/>
      <c r="M5" s="3"/>
      <c r="N5" s="3"/>
      <c r="O5" s="3"/>
      <c r="P5" s="3"/>
      <c r="Q5" s="3"/>
      <c r="R5" s="3"/>
      <c r="S5" s="3"/>
      <c r="T5" s="3"/>
      <c r="U5" s="3"/>
      <c r="V5" s="3"/>
      <c r="W5" s="3"/>
      <c r="X5" s="3"/>
      <c r="Y5" s="3"/>
      <c r="Z5" s="3"/>
      <c r="AA5" s="3"/>
      <c r="AB5" s="4"/>
      <c r="AC5" s="4"/>
      <c r="AD5" s="4"/>
      <c r="AE5" s="4"/>
      <c r="AF5" s="4"/>
      <c r="AG5" s="4"/>
      <c r="AH5" s="4"/>
      <c r="AI5" s="4"/>
      <c r="AJ5" s="4"/>
    </row>
    <row r="6" spans="1:88" ht="15" customHeight="1" x14ac:dyDescent="0.3">
      <c r="A6" s="14"/>
      <c r="B6" s="15" t="s">
        <v>16</v>
      </c>
      <c r="C6" s="15"/>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7"/>
      <c r="AR6" s="87" t="s">
        <v>8</v>
      </c>
      <c r="AS6" s="87"/>
      <c r="AT6" s="87"/>
      <c r="AU6" s="87"/>
      <c r="AV6" s="87"/>
      <c r="AW6" s="87"/>
      <c r="AX6" s="87"/>
      <c r="AY6" s="87"/>
      <c r="AZ6" s="87"/>
      <c r="BA6" s="87"/>
      <c r="BB6" s="87"/>
      <c r="BC6" s="87"/>
      <c r="BD6" s="87"/>
      <c r="BE6" s="87"/>
      <c r="BF6" s="87"/>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row>
    <row r="7" spans="1:88" ht="15" customHeight="1" x14ac:dyDescent="0.3">
      <c r="A7" s="18"/>
      <c r="B7" s="19" t="s">
        <v>5</v>
      </c>
      <c r="C7" s="19"/>
      <c r="D7" s="19"/>
      <c r="E7" s="92"/>
      <c r="F7" s="92"/>
      <c r="G7" s="92"/>
      <c r="H7" s="92"/>
      <c r="I7" s="92"/>
      <c r="J7" s="92"/>
      <c r="K7" s="92"/>
      <c r="L7" s="92"/>
      <c r="M7" s="92"/>
      <c r="N7" s="92"/>
      <c r="O7" s="92"/>
      <c r="P7" s="92"/>
      <c r="Q7" s="92"/>
      <c r="R7" s="92"/>
      <c r="S7" s="92"/>
      <c r="T7" s="92"/>
      <c r="U7" s="92"/>
      <c r="V7" s="92"/>
      <c r="W7" s="92"/>
      <c r="X7" s="92"/>
      <c r="Y7" s="19"/>
      <c r="Z7" s="19"/>
      <c r="AA7" s="19"/>
      <c r="AB7" s="19"/>
      <c r="AC7" s="19"/>
      <c r="AD7" s="21" t="s">
        <v>2</v>
      </c>
      <c r="AE7" s="88"/>
      <c r="AF7" s="88"/>
      <c r="AG7" s="88"/>
      <c r="AH7" s="88"/>
      <c r="AI7" s="88"/>
      <c r="AJ7" s="88"/>
      <c r="AK7" s="22"/>
      <c r="AR7" s="87"/>
      <c r="AS7" s="87"/>
      <c r="AT7" s="87"/>
      <c r="AU7" s="87"/>
      <c r="AV7" s="87"/>
      <c r="AW7" s="87"/>
      <c r="AX7" s="87"/>
      <c r="AY7" s="87"/>
      <c r="AZ7" s="87"/>
      <c r="BA7" s="87"/>
      <c r="BB7" s="87"/>
      <c r="BC7" s="87"/>
      <c r="BD7" s="87"/>
      <c r="BE7" s="87"/>
      <c r="BF7" s="87"/>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row>
    <row r="8" spans="1:88" ht="4.95" customHeight="1" x14ac:dyDescent="0.3">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1"/>
      <c r="AG8" s="23"/>
      <c r="AH8" s="23"/>
      <c r="AI8" s="23"/>
      <c r="AJ8" s="23"/>
      <c r="AK8" s="22"/>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row>
    <row r="9" spans="1:88" ht="15" customHeight="1" x14ac:dyDescent="0.3">
      <c r="A9" s="18"/>
      <c r="B9" s="19" t="s">
        <v>3</v>
      </c>
      <c r="C9" s="19"/>
      <c r="D9" s="19"/>
      <c r="E9" s="19"/>
      <c r="F9" s="19"/>
      <c r="G9" s="24"/>
      <c r="H9" s="19" t="s">
        <v>26</v>
      </c>
      <c r="I9" s="19"/>
      <c r="J9" s="19"/>
      <c r="K9" s="19"/>
      <c r="L9" s="19"/>
      <c r="M9" s="19"/>
      <c r="N9" s="24"/>
      <c r="O9" s="19" t="s">
        <v>27</v>
      </c>
      <c r="P9" s="19"/>
      <c r="Q9" s="19"/>
      <c r="R9" s="19"/>
      <c r="S9" s="19"/>
      <c r="T9" s="19"/>
      <c r="U9" s="19"/>
      <c r="V9" s="19"/>
      <c r="W9" s="24"/>
      <c r="X9" s="19" t="s">
        <v>29</v>
      </c>
      <c r="Y9" s="19"/>
      <c r="Z9" s="19"/>
      <c r="AA9" s="19"/>
      <c r="AB9" s="19"/>
      <c r="AC9" s="24"/>
      <c r="AD9" s="19" t="s">
        <v>30</v>
      </c>
      <c r="AE9" s="19"/>
      <c r="AF9" s="19"/>
      <c r="AG9" s="19"/>
      <c r="AH9" s="19"/>
      <c r="AI9" s="19"/>
      <c r="AJ9" s="19"/>
      <c r="AK9" s="22"/>
      <c r="AR9" s="60">
        <v>1</v>
      </c>
      <c r="AS9" s="29" t="s">
        <v>142</v>
      </c>
      <c r="AT9" s="60"/>
      <c r="AU9" s="60"/>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9"/>
      <c r="BV9" s="9"/>
      <c r="BW9" s="9"/>
      <c r="BX9" s="9"/>
      <c r="BY9" s="9"/>
      <c r="BZ9" s="9"/>
      <c r="CA9" s="9"/>
      <c r="CB9" s="9"/>
      <c r="CC9" s="9"/>
      <c r="CD9" s="9"/>
      <c r="CE9" s="9"/>
      <c r="CF9" s="9"/>
      <c r="CG9" s="9"/>
      <c r="CH9" s="9"/>
      <c r="CI9" s="9"/>
      <c r="CJ9" s="28"/>
    </row>
    <row r="10" spans="1:88" ht="4.95" customHeight="1" x14ac:dyDescent="0.3">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2"/>
      <c r="AR10" s="64"/>
      <c r="AS10" s="64"/>
      <c r="AT10" s="64"/>
      <c r="AU10" s="64"/>
      <c r="BU10" s="5"/>
      <c r="BV10" s="5"/>
      <c r="BW10" s="5"/>
      <c r="BX10" s="5"/>
      <c r="BY10" s="5"/>
      <c r="BZ10" s="5"/>
      <c r="CA10" s="5"/>
      <c r="CB10" s="5"/>
      <c r="CC10" s="5"/>
      <c r="CD10" s="5"/>
      <c r="CE10" s="5"/>
      <c r="CF10" s="5"/>
      <c r="CG10" s="5"/>
      <c r="CH10" s="5"/>
      <c r="CI10" s="5"/>
      <c r="CJ10" s="5"/>
    </row>
    <row r="11" spans="1:88" ht="15" customHeight="1" x14ac:dyDescent="0.3">
      <c r="A11" s="18"/>
      <c r="B11" s="19" t="s">
        <v>4</v>
      </c>
      <c r="C11" s="19"/>
      <c r="D11" s="19"/>
      <c r="E11" s="19"/>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22"/>
      <c r="AR11" s="64"/>
      <c r="AS11" s="29" t="s">
        <v>143</v>
      </c>
      <c r="AT11" s="64"/>
      <c r="AU11" s="64"/>
      <c r="CJ11" s="6"/>
    </row>
    <row r="12" spans="1:88" ht="4.95" customHeight="1" x14ac:dyDescent="0.3">
      <c r="A12" s="2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6"/>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9"/>
      <c r="BV12" s="9"/>
      <c r="BW12" s="9"/>
      <c r="BX12" s="9"/>
      <c r="BY12" s="9"/>
      <c r="BZ12" s="9"/>
      <c r="CA12" s="9"/>
      <c r="CB12" s="9"/>
      <c r="CC12" s="9"/>
      <c r="CD12" s="9"/>
      <c r="CE12" s="9"/>
      <c r="CF12" s="9"/>
      <c r="CG12" s="9"/>
      <c r="CH12" s="9"/>
      <c r="CI12" s="9"/>
      <c r="CJ12" s="6"/>
    </row>
    <row r="13" spans="1:88" ht="4.95" customHeight="1" x14ac:dyDescent="0.3">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9"/>
      <c r="BV13" s="9"/>
      <c r="BW13" s="9"/>
      <c r="BX13" s="9"/>
      <c r="BY13" s="9"/>
      <c r="BZ13" s="9"/>
      <c r="CA13" s="9"/>
      <c r="CB13" s="9"/>
      <c r="CC13" s="9"/>
      <c r="CD13" s="9"/>
      <c r="CE13" s="9"/>
      <c r="CF13" s="9"/>
      <c r="CG13" s="9"/>
      <c r="CH13" s="9"/>
      <c r="CI13" s="9"/>
      <c r="CJ13" s="6"/>
    </row>
    <row r="14" spans="1:88" ht="15" customHeight="1" x14ac:dyDescent="0.3">
      <c r="B14" s="7" t="s">
        <v>49</v>
      </c>
      <c r="C14" s="7"/>
      <c r="D14" s="7"/>
      <c r="AR14" s="64"/>
      <c r="AS14" s="29" t="s">
        <v>144</v>
      </c>
      <c r="AT14" s="64"/>
      <c r="AU14" s="64"/>
      <c r="AV14" s="29"/>
      <c r="AW14" s="29"/>
      <c r="AX14" s="29"/>
      <c r="AY14" s="29"/>
      <c r="AZ14" s="29"/>
      <c r="CJ14" s="9"/>
    </row>
    <row r="15" spans="1:88" ht="15" customHeight="1" x14ac:dyDescent="0.3">
      <c r="D15" s="8" t="s">
        <v>35</v>
      </c>
      <c r="E15" s="93"/>
      <c r="F15" s="93"/>
      <c r="G15" s="93"/>
      <c r="H15" s="93"/>
      <c r="I15" s="93"/>
      <c r="J15" s="93"/>
      <c r="K15" s="93"/>
      <c r="L15" s="93"/>
      <c r="M15" s="93"/>
      <c r="N15" s="93"/>
      <c r="O15" s="93"/>
      <c r="P15" s="93"/>
      <c r="Q15" s="93"/>
      <c r="R15" s="93"/>
      <c r="S15" s="93"/>
      <c r="T15" s="93"/>
      <c r="U15" s="93"/>
      <c r="V15" s="93"/>
      <c r="W15" s="93"/>
      <c r="X15" s="93"/>
      <c r="Y15" s="93"/>
      <c r="AD15" s="8" t="s">
        <v>39</v>
      </c>
      <c r="AE15" s="89"/>
      <c r="AF15" s="89"/>
      <c r="AG15" s="89"/>
      <c r="AH15" s="89"/>
      <c r="AI15" s="89"/>
      <c r="AJ15" s="89"/>
      <c r="AR15" s="64"/>
      <c r="AS15" s="66" t="s">
        <v>9</v>
      </c>
      <c r="AT15" s="29" t="s">
        <v>145</v>
      </c>
      <c r="AU15" s="64"/>
      <c r="AV15" s="29"/>
      <c r="AW15" s="29"/>
      <c r="AX15" s="29"/>
      <c r="AY15" s="29"/>
      <c r="AZ15" s="29"/>
      <c r="BA15" s="60"/>
      <c r="BB15" s="60"/>
      <c r="BC15" s="60"/>
      <c r="BD15" s="60"/>
      <c r="BE15" s="60"/>
      <c r="BF15" s="60"/>
      <c r="BG15" s="60"/>
      <c r="BH15" s="60"/>
      <c r="BI15" s="60"/>
      <c r="BJ15" s="60"/>
      <c r="BK15" s="60"/>
      <c r="BL15" s="60"/>
      <c r="BM15" s="60"/>
      <c r="BN15" s="60"/>
      <c r="BO15" s="60"/>
      <c r="BP15" s="60"/>
      <c r="BQ15" s="60"/>
      <c r="BR15" s="60"/>
      <c r="BS15" s="60"/>
      <c r="BT15" s="60"/>
      <c r="BU15" s="6"/>
      <c r="BV15" s="6"/>
      <c r="BW15" s="6"/>
      <c r="BX15" s="6"/>
      <c r="BY15" s="6"/>
      <c r="BZ15" s="6"/>
      <c r="CA15" s="6"/>
      <c r="CB15" s="6"/>
      <c r="CC15" s="6"/>
      <c r="CD15" s="6"/>
      <c r="CE15" s="6"/>
      <c r="CF15" s="6"/>
      <c r="CG15" s="6"/>
      <c r="CH15" s="6"/>
      <c r="CI15" s="6"/>
      <c r="CJ15" s="43"/>
    </row>
    <row r="16" spans="1:88" ht="15" customHeight="1" x14ac:dyDescent="0.3">
      <c r="D16" s="8" t="s">
        <v>36</v>
      </c>
      <c r="E16" s="94"/>
      <c r="F16" s="94"/>
      <c r="G16" s="94"/>
      <c r="H16" s="94"/>
      <c r="I16" s="94"/>
      <c r="J16" s="94"/>
      <c r="K16" s="94"/>
      <c r="L16" s="94"/>
      <c r="M16" s="94"/>
      <c r="N16" s="94"/>
      <c r="O16" s="94"/>
      <c r="P16" s="94"/>
      <c r="Q16" s="94"/>
      <c r="R16" s="94"/>
      <c r="S16" s="94"/>
      <c r="T16" s="94"/>
      <c r="U16" s="94"/>
      <c r="V16" s="94"/>
      <c r="W16" s="94"/>
      <c r="X16" s="94"/>
      <c r="Y16" s="94"/>
      <c r="AB16" s="8"/>
      <c r="AD16" s="8" t="s">
        <v>40</v>
      </c>
      <c r="AE16" s="118"/>
      <c r="AF16" s="118"/>
      <c r="AG16" s="118"/>
      <c r="AH16" s="118"/>
      <c r="AI16" s="118"/>
      <c r="AJ16" s="118"/>
      <c r="AS16" s="65"/>
      <c r="AT16" s="29" t="str">
        <f>"strategy has been previously approved by the "&amp;Tables!$C$22&amp;";"</f>
        <v>strategy has been previously approved by the City;</v>
      </c>
      <c r="AU16" s="29"/>
      <c r="BA16" s="64"/>
      <c r="BB16" s="64"/>
      <c r="BC16" s="64"/>
      <c r="BD16" s="64"/>
      <c r="BE16" s="64"/>
      <c r="BF16" s="64"/>
      <c r="BG16" s="64"/>
      <c r="BH16" s="64"/>
      <c r="BI16" s="64"/>
      <c r="BJ16" s="64"/>
      <c r="BK16" s="64"/>
      <c r="BL16" s="64"/>
      <c r="BM16" s="64"/>
      <c r="BN16" s="64"/>
      <c r="BO16" s="64"/>
      <c r="BP16" s="64"/>
      <c r="BQ16" s="64"/>
      <c r="BR16" s="64"/>
      <c r="BS16" s="64"/>
      <c r="BT16" s="64"/>
      <c r="BU16" s="9"/>
      <c r="BV16" s="9"/>
      <c r="BW16" s="9"/>
      <c r="BX16" s="9"/>
      <c r="BY16" s="9"/>
      <c r="BZ16" s="9"/>
      <c r="CA16" s="9"/>
      <c r="CB16" s="9"/>
      <c r="CC16" s="9"/>
      <c r="CD16" s="9"/>
      <c r="CE16" s="9"/>
      <c r="CF16" s="9"/>
      <c r="CG16" s="9"/>
      <c r="CH16" s="9"/>
      <c r="CI16" s="9"/>
      <c r="CJ16" s="6"/>
    </row>
    <row r="17" spans="2:88" ht="15" customHeight="1" x14ac:dyDescent="0.3">
      <c r="C17" s="10"/>
      <c r="D17" s="8" t="s">
        <v>174</v>
      </c>
      <c r="E17" s="94"/>
      <c r="F17" s="94"/>
      <c r="G17" s="94"/>
      <c r="H17" s="94"/>
      <c r="I17" s="94"/>
      <c r="J17" s="94"/>
      <c r="K17" s="94"/>
      <c r="L17" s="12"/>
      <c r="M17" s="12"/>
      <c r="N17" s="73" t="s">
        <v>175</v>
      </c>
      <c r="O17" s="94"/>
      <c r="P17" s="94"/>
      <c r="Q17" s="94"/>
      <c r="R17" s="94"/>
      <c r="S17" s="12"/>
      <c r="T17" s="12"/>
      <c r="U17" s="12"/>
      <c r="V17" s="73" t="s">
        <v>176</v>
      </c>
      <c r="W17" s="95"/>
      <c r="X17" s="95"/>
      <c r="Y17" s="95"/>
      <c r="Z17" s="10"/>
      <c r="AA17" s="10"/>
      <c r="AC17" s="10"/>
      <c r="AD17" s="8" t="s">
        <v>41</v>
      </c>
      <c r="AE17" s="121"/>
      <c r="AF17" s="121"/>
      <c r="AG17" s="121"/>
      <c r="AH17" s="121"/>
      <c r="AI17" s="121"/>
      <c r="AJ17" s="121"/>
      <c r="AR17" s="60"/>
      <c r="AS17" s="60" t="s">
        <v>10</v>
      </c>
      <c r="AT17" s="2" t="s">
        <v>146</v>
      </c>
      <c r="AU17" s="29"/>
      <c r="BA17" s="64"/>
      <c r="BB17" s="64"/>
      <c r="BC17" s="64"/>
      <c r="BD17" s="64"/>
      <c r="BE17" s="64"/>
      <c r="BF17" s="64"/>
      <c r="BG17" s="64"/>
      <c r="BH17" s="64"/>
      <c r="BI17" s="64"/>
      <c r="BJ17" s="64"/>
      <c r="BK17" s="64"/>
      <c r="BL17" s="64"/>
      <c r="BM17" s="64"/>
      <c r="BN17" s="64"/>
      <c r="BO17" s="64"/>
      <c r="BP17" s="64"/>
      <c r="BQ17" s="64"/>
      <c r="BR17" s="64"/>
      <c r="BS17" s="64"/>
      <c r="BT17" s="64"/>
      <c r="BU17" s="9"/>
      <c r="BV17" s="9"/>
      <c r="BW17" s="9"/>
      <c r="BX17" s="9"/>
      <c r="BY17" s="9"/>
      <c r="BZ17" s="9"/>
      <c r="CA17" s="9"/>
      <c r="CB17" s="9"/>
      <c r="CC17" s="9"/>
      <c r="CD17" s="9"/>
      <c r="CE17" s="9"/>
      <c r="CF17" s="9"/>
      <c r="CG17" s="9"/>
      <c r="CH17" s="9"/>
      <c r="CI17" s="9"/>
    </row>
    <row r="18" spans="2:88" ht="15" customHeight="1" x14ac:dyDescent="0.3">
      <c r="C18" s="10"/>
      <c r="D18" s="8" t="s">
        <v>37</v>
      </c>
      <c r="E18" s="94"/>
      <c r="F18" s="94"/>
      <c r="G18" s="94"/>
      <c r="H18" s="94"/>
      <c r="I18" s="94"/>
      <c r="J18" s="94"/>
      <c r="K18" s="94"/>
      <c r="L18" s="93"/>
      <c r="M18" s="93"/>
      <c r="N18" s="93"/>
      <c r="O18" s="94"/>
      <c r="P18" s="94"/>
      <c r="Q18" s="94"/>
      <c r="R18" s="94"/>
      <c r="S18" s="93"/>
      <c r="T18" s="93"/>
      <c r="U18" s="93"/>
      <c r="V18" s="93"/>
      <c r="W18" s="94"/>
      <c r="X18" s="94"/>
      <c r="Y18" s="94"/>
      <c r="Z18" s="10"/>
      <c r="AA18" s="10"/>
      <c r="AC18" s="10"/>
      <c r="AE18" s="12"/>
      <c r="AF18" s="12"/>
      <c r="AG18" s="12"/>
      <c r="AH18" s="12"/>
      <c r="AI18" s="12"/>
      <c r="AJ18" s="12"/>
      <c r="AR18" s="64"/>
      <c r="AS18" s="60"/>
      <c r="AT18" s="2" t="s">
        <v>147</v>
      </c>
      <c r="BA18" s="60"/>
      <c r="BB18" s="60"/>
      <c r="BC18" s="60"/>
      <c r="BD18" s="60"/>
      <c r="BE18" s="60"/>
      <c r="BF18" s="60"/>
      <c r="BG18" s="60"/>
      <c r="BH18" s="60"/>
      <c r="BI18" s="60"/>
      <c r="BJ18" s="60"/>
      <c r="BK18" s="60"/>
      <c r="BL18" s="60"/>
      <c r="BM18" s="60"/>
      <c r="BN18" s="60"/>
      <c r="BO18" s="60"/>
      <c r="BP18" s="60"/>
      <c r="BQ18" s="60"/>
      <c r="BR18" s="60"/>
      <c r="BS18" s="60"/>
      <c r="BT18" s="60"/>
      <c r="BU18" s="6"/>
      <c r="BV18" s="6"/>
      <c r="BW18" s="6"/>
      <c r="BX18" s="6"/>
      <c r="BY18" s="6"/>
      <c r="BZ18" s="6"/>
      <c r="CA18" s="6"/>
      <c r="CB18" s="6"/>
      <c r="CC18" s="6"/>
      <c r="CD18" s="6"/>
      <c r="CE18" s="6"/>
      <c r="CF18" s="6"/>
      <c r="CG18" s="6"/>
      <c r="CH18" s="6"/>
      <c r="CI18" s="6"/>
      <c r="CJ18" s="6"/>
    </row>
    <row r="19" spans="2:88" ht="15" customHeight="1" x14ac:dyDescent="0.3">
      <c r="C19" s="10"/>
      <c r="D19" s="8" t="s">
        <v>38</v>
      </c>
      <c r="E19" s="111"/>
      <c r="F19" s="94"/>
      <c r="G19" s="94"/>
      <c r="H19" s="94"/>
      <c r="I19" s="94"/>
      <c r="J19" s="94"/>
      <c r="K19" s="94"/>
      <c r="L19" s="94"/>
      <c r="M19" s="94"/>
      <c r="N19" s="94"/>
      <c r="O19" s="94"/>
      <c r="P19" s="94"/>
      <c r="Q19" s="94"/>
      <c r="R19" s="94"/>
      <c r="S19" s="94"/>
      <c r="T19" s="94"/>
      <c r="U19" s="94"/>
      <c r="V19" s="94"/>
      <c r="W19" s="94"/>
      <c r="X19" s="94"/>
      <c r="Y19" s="94"/>
      <c r="Z19" s="10"/>
      <c r="AA19" s="10"/>
      <c r="AC19" s="10"/>
      <c r="AD19" s="8" t="s">
        <v>42</v>
      </c>
      <c r="AE19" s="110"/>
      <c r="AF19" s="110"/>
      <c r="AG19" s="110"/>
      <c r="AH19" s="110"/>
      <c r="AI19" s="110"/>
      <c r="AJ19" s="110"/>
      <c r="AM19" s="72">
        <f>IF(AND(ISBLANK(V25),ISBLANK(Y25)),0,1)</f>
        <v>0</v>
      </c>
      <c r="AN19" s="72">
        <f>IF(ISBLANK(V25),0,1)</f>
        <v>0</v>
      </c>
      <c r="AO19" s="72">
        <f>IF(ISBLANK(Y25),0,2)</f>
        <v>0</v>
      </c>
      <c r="AP19" s="72">
        <f>IF(ISBLANK(V25),1,IF(ISBLANK(Y25),2,3))</f>
        <v>1</v>
      </c>
      <c r="AQ19" s="72">
        <f>SUM(AN19:AO19)</f>
        <v>0</v>
      </c>
      <c r="AR19" s="64"/>
      <c r="AS19" s="60" t="s">
        <v>12</v>
      </c>
      <c r="AT19" s="2" t="s">
        <v>148</v>
      </c>
      <c r="BA19" s="60"/>
      <c r="BB19" s="60"/>
      <c r="BC19" s="60"/>
      <c r="BD19" s="60"/>
      <c r="BE19" s="60"/>
      <c r="BF19" s="60"/>
      <c r="BG19" s="60"/>
      <c r="BH19" s="60"/>
      <c r="BI19" s="60"/>
      <c r="BJ19" s="60"/>
      <c r="BK19" s="60"/>
      <c r="BL19" s="60"/>
      <c r="BM19" s="60"/>
      <c r="BN19" s="60"/>
      <c r="BO19" s="60"/>
      <c r="BP19" s="60"/>
      <c r="BQ19" s="60"/>
      <c r="BR19" s="60"/>
      <c r="BS19" s="60"/>
      <c r="BT19" s="60"/>
      <c r="BU19" s="6"/>
      <c r="BV19" s="6"/>
      <c r="BW19" s="6"/>
      <c r="BX19" s="6"/>
      <c r="BY19" s="6"/>
      <c r="BZ19" s="6"/>
      <c r="CA19" s="6"/>
      <c r="CB19" s="6"/>
      <c r="CC19" s="6"/>
      <c r="CD19" s="6"/>
      <c r="CE19" s="6"/>
      <c r="CF19" s="6"/>
      <c r="CG19" s="6"/>
      <c r="CH19" s="6"/>
      <c r="CI19" s="6"/>
      <c r="CJ19" s="6"/>
    </row>
    <row r="20" spans="2:88" ht="4.95" customHeight="1" x14ac:dyDescent="0.3">
      <c r="AR20" s="60"/>
      <c r="BA20" s="60"/>
      <c r="BB20" s="60"/>
      <c r="BC20" s="60"/>
      <c r="BD20" s="60"/>
      <c r="BE20" s="60"/>
      <c r="BF20" s="60"/>
      <c r="BG20" s="60"/>
      <c r="BH20" s="60"/>
      <c r="BI20" s="60"/>
      <c r="BJ20" s="60"/>
      <c r="BK20" s="60"/>
      <c r="BL20" s="60"/>
      <c r="BM20" s="60"/>
      <c r="BN20" s="60"/>
      <c r="BO20" s="60"/>
      <c r="BP20" s="60"/>
      <c r="BQ20" s="60"/>
      <c r="BR20" s="60"/>
      <c r="BS20" s="60"/>
      <c r="BT20" s="60"/>
      <c r="BU20" s="6"/>
      <c r="BV20" s="6"/>
      <c r="BW20" s="6"/>
      <c r="BX20" s="6"/>
      <c r="BY20" s="6"/>
      <c r="BZ20" s="6"/>
      <c r="CA20" s="6"/>
      <c r="CB20" s="6"/>
      <c r="CC20" s="6"/>
      <c r="CD20" s="6"/>
      <c r="CE20" s="6"/>
      <c r="CF20" s="6"/>
      <c r="CG20" s="6"/>
      <c r="CH20" s="6"/>
      <c r="CI20" s="6"/>
      <c r="CJ20" s="6"/>
    </row>
    <row r="21" spans="2:88" ht="15" customHeight="1" x14ac:dyDescent="0.3">
      <c r="C21" s="8"/>
      <c r="E21" s="8" t="s">
        <v>214</v>
      </c>
      <c r="F21" s="75"/>
      <c r="G21" s="2" t="s">
        <v>64</v>
      </c>
      <c r="M21" s="27"/>
      <c r="U21" s="8" t="s">
        <v>215</v>
      </c>
      <c r="V21" s="75"/>
      <c r="W21" s="10" t="s">
        <v>216</v>
      </c>
      <c r="AG21" s="8" t="s">
        <v>217</v>
      </c>
      <c r="AH21" s="126"/>
      <c r="AI21" s="126"/>
      <c r="AM21" s="72">
        <f>IF(AND(ISBLANK(V21),ISBLANK(V23)),0,1)</f>
        <v>0</v>
      </c>
      <c r="AN21" s="72">
        <f>IF(ISBLANK(V21),0,1)</f>
        <v>0</v>
      </c>
      <c r="AO21" s="72">
        <f>IF(ISBLANK(V23),0,1)</f>
        <v>0</v>
      </c>
      <c r="AP21" s="72">
        <f>IF(ISBLANK(V21),1,IF(ISBLANK(V23),2,3))</f>
        <v>1</v>
      </c>
      <c r="AR21" s="60"/>
      <c r="AS21" s="60"/>
      <c r="AT21" s="2" t="s">
        <v>149</v>
      </c>
      <c r="AV21" s="29"/>
      <c r="AW21" s="29"/>
      <c r="AX21" s="29"/>
      <c r="AY21" s="29"/>
      <c r="AZ21" s="29"/>
    </row>
    <row r="22" spans="2:88" ht="4.95" customHeight="1" x14ac:dyDescent="0.3">
      <c r="C22" s="8"/>
      <c r="D22" s="8"/>
      <c r="AR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
      <c r="BV22" s="6"/>
      <c r="BW22" s="6"/>
      <c r="BX22" s="6"/>
      <c r="BY22" s="6"/>
      <c r="BZ22" s="6"/>
      <c r="CA22" s="6"/>
      <c r="CB22" s="6"/>
      <c r="CC22" s="6"/>
      <c r="CD22" s="6"/>
      <c r="CE22" s="6"/>
      <c r="CF22" s="6"/>
      <c r="CG22" s="6"/>
      <c r="CH22" s="6"/>
      <c r="CI22" s="6"/>
      <c r="CJ22" s="6"/>
    </row>
    <row r="23" spans="2:88" ht="15" customHeight="1" x14ac:dyDescent="0.3">
      <c r="F23" s="75"/>
      <c r="G23" s="2" t="s">
        <v>173</v>
      </c>
      <c r="V23" s="75"/>
      <c r="W23" s="10" t="s">
        <v>218</v>
      </c>
      <c r="AG23" s="8" t="s">
        <v>196</v>
      </c>
      <c r="AH23" s="126"/>
      <c r="AI23" s="126"/>
      <c r="AM23" s="72">
        <f>IF(ISBLANK(V21),0,1)</f>
        <v>0</v>
      </c>
      <c r="AN23" s="72">
        <f>IF(ISBLANK(V23),0,2)</f>
        <v>0</v>
      </c>
      <c r="AO23" s="72">
        <f>SUM(AM23:AN23)</f>
        <v>0</v>
      </c>
      <c r="AR23" s="60"/>
      <c r="AS23" s="11" t="s">
        <v>13</v>
      </c>
      <c r="AT23" s="29" t="s">
        <v>150</v>
      </c>
      <c r="AU23" s="29"/>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
      <c r="BV23" s="6"/>
      <c r="BW23" s="6"/>
      <c r="BX23" s="6"/>
      <c r="BY23" s="6"/>
      <c r="BZ23" s="6"/>
      <c r="CA23" s="6"/>
      <c r="CB23" s="6"/>
      <c r="CC23" s="6"/>
      <c r="CD23" s="6"/>
      <c r="CE23" s="6"/>
      <c r="CF23" s="6"/>
      <c r="CG23" s="6"/>
      <c r="CH23" s="6"/>
      <c r="CI23" s="6"/>
      <c r="CJ23" s="6"/>
    </row>
    <row r="24" spans="2:88" ht="4.95" customHeight="1" x14ac:dyDescent="0.3">
      <c r="AE24" s="8"/>
      <c r="AF24" s="8"/>
      <c r="AG24" s="8"/>
      <c r="AH24" s="8"/>
      <c r="AI24" s="8"/>
      <c r="AK24" s="8"/>
      <c r="AL24" s="8"/>
      <c r="AR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
      <c r="BV24" s="6"/>
      <c r="BW24" s="6"/>
      <c r="BX24" s="6"/>
      <c r="BY24" s="6"/>
      <c r="BZ24" s="6"/>
      <c r="CA24" s="6"/>
      <c r="CB24" s="6"/>
      <c r="CC24" s="6"/>
      <c r="CD24" s="6"/>
      <c r="CE24" s="6"/>
      <c r="CF24" s="6"/>
      <c r="CG24" s="6"/>
      <c r="CH24" s="6"/>
      <c r="CI24" s="6"/>
      <c r="CJ24" s="6"/>
    </row>
    <row r="25" spans="2:88" ht="15" customHeight="1" x14ac:dyDescent="0.3">
      <c r="U25" s="8" t="s">
        <v>70</v>
      </c>
      <c r="V25" s="75"/>
      <c r="W25" s="10" t="s">
        <v>71</v>
      </c>
      <c r="X25" s="39"/>
      <c r="Y25" s="75"/>
      <c r="Z25" s="10" t="s">
        <v>72</v>
      </c>
      <c r="AK25" s="8"/>
      <c r="AL25" s="8"/>
      <c r="AR25" s="60"/>
      <c r="AS25" s="60"/>
      <c r="AT25" s="29" t="s">
        <v>151</v>
      </c>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
      <c r="BV25" s="6"/>
      <c r="BW25" s="6"/>
      <c r="BX25" s="6"/>
      <c r="BY25" s="6"/>
      <c r="BZ25" s="6"/>
      <c r="CA25" s="6"/>
      <c r="CB25" s="6"/>
      <c r="CC25" s="6"/>
      <c r="CD25" s="6"/>
      <c r="CE25" s="6"/>
      <c r="CF25" s="6"/>
      <c r="CG25" s="6"/>
      <c r="CH25" s="6"/>
      <c r="CI25" s="6"/>
      <c r="CJ25" s="6"/>
    </row>
    <row r="26" spans="2:88" ht="4.95" customHeight="1" x14ac:dyDescent="0.3">
      <c r="B26" s="8"/>
      <c r="C26" s="8"/>
      <c r="D26" s="8"/>
      <c r="E26" s="8"/>
      <c r="F26" s="8"/>
      <c r="G26" s="8"/>
      <c r="AE26" s="8"/>
      <c r="AF26" s="8"/>
      <c r="AG26" s="8"/>
      <c r="AH26" s="8"/>
      <c r="AI26" s="8"/>
      <c r="AJ26" s="8"/>
      <c r="AK26" s="8"/>
      <c r="AL26" s="8"/>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
      <c r="BV26" s="6"/>
      <c r="BW26" s="6"/>
      <c r="BX26" s="6"/>
      <c r="BY26" s="6"/>
      <c r="BZ26" s="6"/>
      <c r="CA26" s="6"/>
      <c r="CB26" s="6"/>
      <c r="CC26" s="6"/>
      <c r="CD26" s="6"/>
      <c r="CE26" s="6"/>
      <c r="CF26" s="6"/>
      <c r="CG26" s="6"/>
      <c r="CH26" s="6"/>
      <c r="CI26" s="6"/>
      <c r="CJ26" s="6"/>
    </row>
    <row r="27" spans="2:88" ht="15" customHeight="1" x14ac:dyDescent="0.3">
      <c r="B27" s="75"/>
      <c r="C27" s="2" t="s">
        <v>21</v>
      </c>
      <c r="E27" s="75"/>
      <c r="F27" s="2" t="s">
        <v>20</v>
      </c>
      <c r="G27" s="8"/>
      <c r="H27" s="2" t="s">
        <v>224</v>
      </c>
      <c r="AE27" s="8"/>
      <c r="AK27" s="8"/>
      <c r="AL27" s="8"/>
      <c r="AM27" s="72">
        <f>IF(AND(ISBLANK(B27),ISBLANK(E27)),1,2)</f>
        <v>1</v>
      </c>
      <c r="AN27" s="72">
        <f>IF(ISBLANK(B27),1,2)</f>
        <v>1</v>
      </c>
      <c r="AO27" s="72">
        <f>IF(ISBLANK(B27),0,2)</f>
        <v>0</v>
      </c>
      <c r="AP27" s="72">
        <f>IF(ISBLANK(B27),1,IF(ISBLANK(E27),2,3))</f>
        <v>1</v>
      </c>
      <c r="AR27" s="60">
        <v>2</v>
      </c>
      <c r="AS27" s="62" t="s">
        <v>152</v>
      </c>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
      <c r="BV27" s="6"/>
      <c r="BW27" s="6"/>
      <c r="BX27" s="6"/>
      <c r="BY27" s="6"/>
      <c r="BZ27" s="6"/>
      <c r="CA27" s="6"/>
      <c r="CB27" s="6"/>
      <c r="CC27" s="6"/>
      <c r="CD27" s="6"/>
      <c r="CE27" s="6"/>
      <c r="CF27" s="6"/>
      <c r="CG27" s="6"/>
      <c r="CH27" s="6"/>
      <c r="CI27" s="6"/>
      <c r="CJ27" s="6"/>
    </row>
    <row r="28" spans="2:88" ht="4.95" customHeight="1" x14ac:dyDescent="0.3">
      <c r="B28" s="8"/>
      <c r="C28" s="8"/>
      <c r="D28" s="8"/>
      <c r="E28" s="8"/>
      <c r="F28" s="8"/>
      <c r="G28" s="8"/>
      <c r="AE28" s="8"/>
      <c r="AF28" s="8"/>
      <c r="AG28" s="8"/>
      <c r="AH28" s="8"/>
      <c r="AI28" s="8"/>
      <c r="AJ28" s="8"/>
      <c r="AK28" s="8"/>
      <c r="AL28" s="8"/>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
      <c r="BV28" s="6"/>
      <c r="BW28" s="6"/>
      <c r="BX28" s="6"/>
      <c r="BY28" s="6"/>
      <c r="BZ28" s="6"/>
      <c r="CA28" s="6"/>
      <c r="CB28" s="6"/>
      <c r="CC28" s="6"/>
      <c r="CD28" s="6"/>
      <c r="CE28" s="6"/>
      <c r="CF28" s="6"/>
      <c r="CG28" s="6"/>
      <c r="CH28" s="6"/>
      <c r="CI28" s="6"/>
      <c r="CJ28" s="6"/>
    </row>
    <row r="29" spans="2:88" ht="15" customHeight="1" x14ac:dyDescent="0.3">
      <c r="B29" s="75"/>
      <c r="C29" s="2" t="s">
        <v>21</v>
      </c>
      <c r="E29" s="75"/>
      <c r="F29" s="2" t="s">
        <v>20</v>
      </c>
      <c r="G29" s="8"/>
      <c r="H29" s="2" t="s">
        <v>219</v>
      </c>
      <c r="AK29" s="8"/>
      <c r="AL29" s="8"/>
      <c r="AM29" s="72">
        <f>IF(AND(ISBLANK(B29),ISBLANK(E29)),1,2)</f>
        <v>1</v>
      </c>
      <c r="AN29" s="72">
        <f>IF(ISBLANK(B29),1,2)</f>
        <v>1</v>
      </c>
      <c r="AO29" s="72">
        <f>IF(ISBLANK(B29),0,2)</f>
        <v>0</v>
      </c>
      <c r="AP29" s="72">
        <f>IF(ISBLANK(B29),1,IF(ISBLANK(E29),2,3))</f>
        <v>1</v>
      </c>
      <c r="AR29" s="60"/>
      <c r="AS29" s="62" t="s">
        <v>153</v>
      </c>
      <c r="AT29" s="60"/>
      <c r="AU29" s="60"/>
      <c r="BA29" s="60"/>
      <c r="BB29" s="60"/>
      <c r="BC29" s="60"/>
      <c r="BD29" s="60"/>
      <c r="BE29" s="60"/>
      <c r="BF29" s="60"/>
      <c r="BG29" s="60"/>
      <c r="BH29" s="60"/>
      <c r="BI29" s="60"/>
      <c r="BJ29" s="60"/>
      <c r="BK29" s="60"/>
      <c r="BL29" s="60"/>
      <c r="BM29" s="60"/>
      <c r="BN29" s="60"/>
      <c r="BO29" s="60"/>
      <c r="BP29" s="60"/>
      <c r="BQ29" s="60"/>
      <c r="BR29" s="60"/>
      <c r="BS29" s="60"/>
      <c r="BT29" s="60"/>
      <c r="BU29" s="6"/>
      <c r="BV29" s="6"/>
      <c r="BW29" s="6"/>
      <c r="BX29" s="6"/>
      <c r="BY29" s="6"/>
      <c r="BZ29" s="6"/>
      <c r="CA29" s="6"/>
      <c r="CB29" s="6"/>
      <c r="CC29" s="6"/>
      <c r="CD29" s="6"/>
      <c r="CE29" s="6"/>
      <c r="CF29" s="6"/>
      <c r="CG29" s="6"/>
      <c r="CH29" s="6"/>
      <c r="CI29" s="6"/>
      <c r="CJ29" s="6"/>
    </row>
    <row r="30" spans="2:88" ht="4.95" customHeight="1" x14ac:dyDescent="0.3">
      <c r="B30" s="8"/>
      <c r="C30" s="8"/>
      <c r="D30" s="8"/>
      <c r="E30" s="8"/>
      <c r="F30" s="8"/>
      <c r="G30" s="8"/>
      <c r="AE30" s="8"/>
      <c r="AF30" s="8"/>
      <c r="AG30" s="8"/>
      <c r="AH30" s="8"/>
      <c r="AI30" s="8"/>
      <c r="AJ30" s="8"/>
      <c r="AK30" s="8"/>
      <c r="AL30" s="8"/>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
      <c r="BV30" s="6"/>
      <c r="BW30" s="6"/>
      <c r="BX30" s="6"/>
      <c r="BY30" s="6"/>
      <c r="BZ30" s="6"/>
      <c r="CA30" s="6"/>
      <c r="CB30" s="6"/>
      <c r="CC30" s="6"/>
      <c r="CD30" s="6"/>
      <c r="CE30" s="6"/>
      <c r="CF30" s="6"/>
      <c r="CG30" s="6"/>
      <c r="CH30" s="6"/>
      <c r="CI30" s="6"/>
      <c r="CJ30" s="6"/>
    </row>
    <row r="31" spans="2:88" ht="15" customHeight="1" x14ac:dyDescent="0.3">
      <c r="B31" s="75"/>
      <c r="C31" s="2" t="s">
        <v>21</v>
      </c>
      <c r="E31" s="75"/>
      <c r="F31" s="2" t="s">
        <v>20</v>
      </c>
      <c r="G31" s="8"/>
      <c r="H31" s="2" t="s">
        <v>221</v>
      </c>
      <c r="AJ31" s="8"/>
      <c r="AK31" s="8"/>
      <c r="AL31" s="8"/>
      <c r="AM31" s="72">
        <f>IF(AND(ISBLANK(B31),ISBLANK(E31)),1,2)</f>
        <v>1</v>
      </c>
      <c r="AN31" s="72">
        <f>IF(ISBLANK(B31),1,2)</f>
        <v>1</v>
      </c>
      <c r="AO31" s="72">
        <f>IF(ISBLANK(B31),0,2)</f>
        <v>0</v>
      </c>
      <c r="AP31" s="72">
        <f>IF(ISBLANK(B31),1,IF(ISBLANK(E31),2,3))</f>
        <v>1</v>
      </c>
      <c r="AS31" s="62" t="s">
        <v>154</v>
      </c>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
      <c r="BV31" s="6"/>
      <c r="BW31" s="6"/>
      <c r="BX31" s="6"/>
      <c r="BY31" s="6"/>
      <c r="BZ31" s="6"/>
      <c r="CA31" s="6"/>
      <c r="CB31" s="6"/>
      <c r="CC31" s="6"/>
      <c r="CD31" s="6"/>
      <c r="CE31" s="6"/>
      <c r="CF31" s="6"/>
      <c r="CG31" s="6"/>
      <c r="CH31" s="6"/>
      <c r="CI31" s="6"/>
      <c r="CJ31" s="6"/>
    </row>
    <row r="32" spans="2:88" ht="4.95" customHeight="1" x14ac:dyDescent="0.3">
      <c r="B32" s="8"/>
      <c r="C32" s="8"/>
      <c r="D32" s="8"/>
      <c r="E32" s="8"/>
      <c r="F32" s="8"/>
      <c r="G32" s="8"/>
      <c r="AE32" s="8"/>
      <c r="AF32" s="8"/>
      <c r="AG32" s="8"/>
      <c r="AJ32" s="8"/>
      <c r="AK32" s="8"/>
      <c r="AL32" s="8"/>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
      <c r="BV32" s="6"/>
      <c r="BW32" s="6"/>
      <c r="BX32" s="6"/>
      <c r="BY32" s="6"/>
      <c r="BZ32" s="6"/>
      <c r="CA32" s="6"/>
      <c r="CB32" s="6"/>
      <c r="CC32" s="6"/>
      <c r="CD32" s="6"/>
      <c r="CE32" s="6"/>
      <c r="CF32" s="6"/>
      <c r="CG32" s="6"/>
      <c r="CH32" s="6"/>
      <c r="CI32" s="6"/>
      <c r="CJ32" s="6"/>
    </row>
    <row r="33" spans="2:88" ht="15" customHeight="1" x14ac:dyDescent="0.3">
      <c r="B33" s="85" t="str">
        <f>IF($AO$23=1,"Phase",IF($AO$23=2,"Lot","Type?"))</f>
        <v>Type?</v>
      </c>
      <c r="C33" s="85"/>
      <c r="D33" s="85"/>
      <c r="F33" s="85" t="str">
        <f>IF($AO$23=1,"No. Lots",IF($AO$23=2,"Lot ID","Type?"))</f>
        <v>Type?</v>
      </c>
      <c r="G33" s="85"/>
      <c r="H33" s="85"/>
      <c r="K33" s="85" t="s">
        <v>0</v>
      </c>
      <c r="L33" s="85"/>
      <c r="M33" s="85"/>
      <c r="R33" s="85" t="s">
        <v>204</v>
      </c>
      <c r="S33" s="85"/>
      <c r="T33" s="85"/>
      <c r="Y33" s="85" t="s">
        <v>204</v>
      </c>
      <c r="Z33" s="85"/>
      <c r="AA33" s="85"/>
      <c r="AD33" s="2" t="s">
        <v>220</v>
      </c>
      <c r="AM33" s="71" t="str">
        <f>B33</f>
        <v>Type?</v>
      </c>
      <c r="AN33" s="71" t="str">
        <f>F33</f>
        <v>Type?</v>
      </c>
      <c r="AP33" s="71" t="s">
        <v>67</v>
      </c>
      <c r="AR33" s="60">
        <v>3</v>
      </c>
      <c r="AS33" s="29" t="s">
        <v>155</v>
      </c>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
      <c r="BV33" s="6"/>
      <c r="BW33" s="6"/>
      <c r="BX33" s="6"/>
      <c r="BY33" s="6"/>
      <c r="BZ33" s="6"/>
      <c r="CA33" s="6"/>
      <c r="CB33" s="6"/>
      <c r="CC33" s="6"/>
      <c r="CD33" s="6"/>
      <c r="CE33" s="6"/>
      <c r="CF33" s="6"/>
      <c r="CG33" s="6"/>
      <c r="CH33" s="6"/>
      <c r="CI33" s="6"/>
      <c r="CJ33" s="6"/>
    </row>
    <row r="34" spans="2:88" ht="15" customHeight="1" x14ac:dyDescent="0.3">
      <c r="C34" s="11">
        <v>1</v>
      </c>
      <c r="F34" s="123"/>
      <c r="G34" s="123"/>
      <c r="H34" s="123"/>
      <c r="K34" s="124"/>
      <c r="L34" s="124"/>
      <c r="M34" s="124"/>
      <c r="N34" s="114" t="str">
        <f>IF($AQ$19=0,"Units?",IF($AQ$19=1,"ac",IF($AQ$19=2,"sq-ft","Error")))</f>
        <v>Units?</v>
      </c>
      <c r="O34" s="114"/>
      <c r="R34" s="124"/>
      <c r="S34" s="124"/>
      <c r="T34" s="124"/>
      <c r="U34" s="114" t="str">
        <f>IF($AQ$19=0,"Units?",IF($AQ$19=1,"ac",IF($AQ$19=2,"sq-ft","Error")))</f>
        <v>Units?</v>
      </c>
      <c r="V34" s="114"/>
      <c r="Y34" s="125">
        <f>IF(ISERR(R34/K34),0,R34/K34)*100</f>
        <v>0</v>
      </c>
      <c r="Z34" s="125"/>
      <c r="AA34" s="125"/>
      <c r="AB34" s="2" t="s">
        <v>195</v>
      </c>
      <c r="AE34" s="75"/>
      <c r="AF34" s="2" t="s">
        <v>20</v>
      </c>
      <c r="AH34" s="75"/>
      <c r="AI34" s="2" t="s">
        <v>21</v>
      </c>
      <c r="AM34" s="72">
        <f>IF(OR(C34&lt;=$AH$21,C34&lt;=$AH$23),2,1)</f>
        <v>1</v>
      </c>
      <c r="AN34" s="72">
        <f>IF(ISBLANK(F34),1,2)</f>
        <v>1</v>
      </c>
      <c r="AP34" s="72">
        <f>IF(AND(ISBLANK(AE34),ISBLANK(AH34)),0,1)</f>
        <v>0</v>
      </c>
      <c r="AQ34" s="72">
        <f>IF(ISBLANK(AE34),1,IF(ISBLANK(AH34),2,3))</f>
        <v>1</v>
      </c>
      <c r="AR34" s="60"/>
      <c r="AS34" s="29" t="s">
        <v>156</v>
      </c>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
      <c r="BV34" s="6"/>
      <c r="BW34" s="6"/>
      <c r="BX34" s="6"/>
      <c r="BY34" s="6"/>
      <c r="BZ34" s="6"/>
      <c r="CA34" s="6"/>
      <c r="CB34" s="6"/>
      <c r="CC34" s="6"/>
      <c r="CD34" s="6"/>
      <c r="CE34" s="6"/>
      <c r="CF34" s="6"/>
      <c r="CG34" s="6"/>
      <c r="CH34" s="6"/>
      <c r="CI34" s="6"/>
      <c r="CJ34" s="6"/>
    </row>
    <row r="35" spans="2:88" ht="4.95" customHeight="1" x14ac:dyDescent="0.3">
      <c r="C35" s="11"/>
      <c r="F35" s="76"/>
      <c r="G35" s="76"/>
      <c r="K35" s="77"/>
      <c r="L35" s="77"/>
      <c r="M35" s="77"/>
      <c r="N35" s="10"/>
      <c r="O35" s="10"/>
      <c r="R35" s="77"/>
      <c r="S35" s="77"/>
      <c r="T35" s="77"/>
      <c r="U35" s="10"/>
      <c r="V35" s="10"/>
      <c r="Y35" s="78"/>
      <c r="Z35" s="78"/>
      <c r="AA35" s="78"/>
      <c r="AE35" s="79"/>
      <c r="AH35" s="79"/>
      <c r="AM35" s="80"/>
      <c r="AN35" s="8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
      <c r="BV35" s="6"/>
      <c r="BW35" s="6"/>
      <c r="BX35" s="6"/>
      <c r="BY35" s="6"/>
      <c r="BZ35" s="6"/>
      <c r="CA35" s="6"/>
      <c r="CB35" s="6"/>
      <c r="CC35" s="6"/>
      <c r="CD35" s="6"/>
      <c r="CE35" s="6"/>
      <c r="CF35" s="6"/>
      <c r="CG35" s="6"/>
      <c r="CH35" s="6"/>
      <c r="CI35" s="6"/>
      <c r="CJ35" s="6"/>
    </row>
    <row r="36" spans="2:88" ht="15" customHeight="1" x14ac:dyDescent="0.3">
      <c r="C36" s="11">
        <f>C34+1</f>
        <v>2</v>
      </c>
      <c r="F36" s="123"/>
      <c r="G36" s="123"/>
      <c r="H36" s="123"/>
      <c r="K36" s="124"/>
      <c r="L36" s="124"/>
      <c r="M36" s="124"/>
      <c r="N36" s="114" t="str">
        <f>IF($AQ$19=0,"Units?",IF($AQ$19=1,"ac",IF($AQ$19=2,"sq-ft","Error")))</f>
        <v>Units?</v>
      </c>
      <c r="O36" s="114"/>
      <c r="R36" s="124"/>
      <c r="S36" s="124"/>
      <c r="T36" s="124"/>
      <c r="U36" s="114" t="str">
        <f>IF($AQ$19=0,"Units?",IF($AQ$19=1,"ac",IF($AQ$19=2,"sq-ft","Error")))</f>
        <v>Units?</v>
      </c>
      <c r="V36" s="114"/>
      <c r="Y36" s="125">
        <f>IF(ISERR(R36/K36),0,R36/K36)*100</f>
        <v>0</v>
      </c>
      <c r="Z36" s="125"/>
      <c r="AA36" s="125"/>
      <c r="AB36" s="2" t="s">
        <v>195</v>
      </c>
      <c r="AE36" s="75"/>
      <c r="AF36" s="2" t="s">
        <v>20</v>
      </c>
      <c r="AH36" s="75"/>
      <c r="AI36" s="2" t="s">
        <v>21</v>
      </c>
      <c r="AM36" s="72">
        <f>IF(OR(C36&lt;=$AH$21,C36&lt;=$AH$23),2,1)</f>
        <v>1</v>
      </c>
      <c r="AN36" s="81">
        <f>IF(ISBLANK(F36),1,2)</f>
        <v>1</v>
      </c>
      <c r="AP36" s="72">
        <f>IF(AND(ISBLANK(AE36),ISBLANK(AH36)),0,1)</f>
        <v>0</v>
      </c>
      <c r="AQ36" s="72">
        <f>IF(ISBLANK(AE36),1,IF(ISBLANK(AH36),2,3))</f>
        <v>1</v>
      </c>
      <c r="AR36" s="60"/>
      <c r="AS36" s="29" t="s">
        <v>157</v>
      </c>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
      <c r="BV36" s="6"/>
      <c r="BW36" s="6"/>
      <c r="BX36" s="6"/>
      <c r="BY36" s="6"/>
      <c r="BZ36" s="6"/>
      <c r="CA36" s="6"/>
      <c r="CB36" s="6"/>
      <c r="CC36" s="6"/>
      <c r="CD36" s="6"/>
      <c r="CE36" s="6"/>
      <c r="CF36" s="6"/>
      <c r="CG36" s="6"/>
      <c r="CH36" s="6"/>
      <c r="CI36" s="6"/>
      <c r="CJ36" s="6"/>
    </row>
    <row r="37" spans="2:88" ht="4.95" customHeight="1" x14ac:dyDescent="0.3">
      <c r="C37" s="11"/>
      <c r="F37" s="76"/>
      <c r="G37" s="76"/>
      <c r="K37" s="77"/>
      <c r="L37" s="77"/>
      <c r="M37" s="77"/>
      <c r="N37" s="10"/>
      <c r="O37" s="10"/>
      <c r="R37" s="77"/>
      <c r="S37" s="77"/>
      <c r="T37" s="77"/>
      <c r="U37" s="10"/>
      <c r="V37" s="10"/>
      <c r="Y37" s="78"/>
      <c r="Z37" s="78"/>
      <c r="AA37" s="78"/>
      <c r="AE37" s="79"/>
      <c r="AH37" s="79"/>
      <c r="AM37" s="80"/>
      <c r="AN37" s="8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
      <c r="BV37" s="6"/>
      <c r="BW37" s="6"/>
      <c r="BX37" s="6"/>
      <c r="BY37" s="6"/>
      <c r="BZ37" s="6"/>
      <c r="CA37" s="6"/>
      <c r="CB37" s="6"/>
      <c r="CC37" s="6"/>
      <c r="CD37" s="6"/>
      <c r="CE37" s="6"/>
      <c r="CF37" s="6"/>
      <c r="CG37" s="6"/>
      <c r="CH37" s="6"/>
      <c r="CI37" s="6"/>
      <c r="CJ37" s="6"/>
    </row>
    <row r="38" spans="2:88" ht="15" customHeight="1" x14ac:dyDescent="0.3">
      <c r="C38" s="11">
        <f>C36+1</f>
        <v>3</v>
      </c>
      <c r="F38" s="123"/>
      <c r="G38" s="123"/>
      <c r="H38" s="123"/>
      <c r="K38" s="124"/>
      <c r="L38" s="124"/>
      <c r="M38" s="124"/>
      <c r="N38" s="114" t="str">
        <f>IF($AQ$19=0,"Units?",IF($AQ$19=1,"ac",IF($AQ$19=2,"sq-ft","Error")))</f>
        <v>Units?</v>
      </c>
      <c r="O38" s="114"/>
      <c r="R38" s="124"/>
      <c r="S38" s="124"/>
      <c r="T38" s="124"/>
      <c r="U38" s="114" t="str">
        <f>IF($AQ$19=0,"Units?",IF($AQ$19=1,"ac",IF($AQ$19=2,"sq-ft","Error")))</f>
        <v>Units?</v>
      </c>
      <c r="V38" s="114"/>
      <c r="Y38" s="125">
        <f>IF(ISERR(R38/K38),0,R38/K38)*100</f>
        <v>0</v>
      </c>
      <c r="Z38" s="125"/>
      <c r="AA38" s="125"/>
      <c r="AB38" s="2" t="s">
        <v>195</v>
      </c>
      <c r="AE38" s="75"/>
      <c r="AF38" s="2" t="s">
        <v>20</v>
      </c>
      <c r="AH38" s="75"/>
      <c r="AI38" s="2" t="s">
        <v>21</v>
      </c>
      <c r="AM38" s="72">
        <f>IF(OR(C38&lt;=$AH$21,C38&lt;=$AH$23),2,1)</f>
        <v>1</v>
      </c>
      <c r="AN38" s="72">
        <f>IF(ISBLANK(F38),1,2)</f>
        <v>1</v>
      </c>
      <c r="AP38" s="72">
        <f>IF(AND(ISBLANK(AE38),ISBLANK(AH38)),0,1)</f>
        <v>0</v>
      </c>
      <c r="AQ38" s="72">
        <f>IF(ISBLANK(AE38),1,IF(ISBLANK(AH38),2,3))</f>
        <v>1</v>
      </c>
      <c r="AR38" s="60">
        <v>4</v>
      </c>
      <c r="AS38" s="2" t="s">
        <v>222</v>
      </c>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
      <c r="BV38" s="6"/>
      <c r="BW38" s="6"/>
      <c r="BX38" s="6"/>
      <c r="BY38" s="6"/>
      <c r="BZ38" s="6"/>
      <c r="CA38" s="6"/>
      <c r="CB38" s="6"/>
      <c r="CC38" s="6"/>
      <c r="CD38" s="6"/>
      <c r="CE38" s="6"/>
      <c r="CF38" s="6"/>
      <c r="CG38" s="6"/>
      <c r="CH38" s="6"/>
      <c r="CI38" s="6"/>
      <c r="CJ38" s="6"/>
    </row>
    <row r="39" spans="2:88" ht="4.95" customHeight="1" x14ac:dyDescent="0.3">
      <c r="C39" s="11"/>
      <c r="F39" s="76"/>
      <c r="G39" s="76"/>
      <c r="K39" s="77"/>
      <c r="L39" s="77"/>
      <c r="M39" s="77"/>
      <c r="N39" s="10"/>
      <c r="O39" s="10"/>
      <c r="R39" s="77"/>
      <c r="S39" s="77"/>
      <c r="T39" s="77"/>
      <c r="U39" s="10"/>
      <c r="V39" s="10"/>
      <c r="Y39" s="78"/>
      <c r="Z39" s="78"/>
      <c r="AA39" s="78"/>
      <c r="AE39" s="79"/>
      <c r="AH39" s="79"/>
      <c r="AM39" s="80"/>
      <c r="AN39" s="80"/>
      <c r="AR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
      <c r="BV39" s="6"/>
      <c r="BW39" s="6"/>
      <c r="BX39" s="6"/>
      <c r="BY39" s="6"/>
      <c r="BZ39" s="6"/>
      <c r="CA39" s="6"/>
      <c r="CB39" s="6"/>
      <c r="CC39" s="6"/>
      <c r="CD39" s="6"/>
      <c r="CE39" s="6"/>
      <c r="CF39" s="6"/>
      <c r="CG39" s="6"/>
      <c r="CH39" s="6"/>
      <c r="CI39" s="6"/>
      <c r="CJ39" s="6"/>
    </row>
    <row r="40" spans="2:88" ht="15" customHeight="1" x14ac:dyDescent="0.3">
      <c r="C40" s="11">
        <f>C38+1</f>
        <v>4</v>
      </c>
      <c r="F40" s="123"/>
      <c r="G40" s="123"/>
      <c r="H40" s="123"/>
      <c r="K40" s="124"/>
      <c r="L40" s="124"/>
      <c r="M40" s="124"/>
      <c r="N40" s="114" t="str">
        <f>IF($AQ$19=0,"Units?",IF($AQ$19=1,"ac",IF($AQ$19=2,"sq-ft","Error")))</f>
        <v>Units?</v>
      </c>
      <c r="O40" s="114"/>
      <c r="R40" s="124"/>
      <c r="S40" s="124"/>
      <c r="T40" s="124"/>
      <c r="U40" s="114" t="str">
        <f>IF($AQ$19=0,"Units?",IF($AQ$19=1,"ac",IF($AQ$19=2,"sq-ft","Error")))</f>
        <v>Units?</v>
      </c>
      <c r="V40" s="114"/>
      <c r="Y40" s="125">
        <f>IF(ISERR(R40/K40),0,R40/K40)*100</f>
        <v>0</v>
      </c>
      <c r="Z40" s="125"/>
      <c r="AA40" s="125"/>
      <c r="AB40" s="2" t="s">
        <v>195</v>
      </c>
      <c r="AE40" s="75"/>
      <c r="AF40" s="2" t="s">
        <v>20</v>
      </c>
      <c r="AH40" s="75"/>
      <c r="AI40" s="2" t="s">
        <v>21</v>
      </c>
      <c r="AM40" s="72">
        <f>IF(OR(C40&lt;=$AH$21,C40&lt;=$AH$23),2,1)</f>
        <v>1</v>
      </c>
      <c r="AN40" s="72">
        <f>IF(ISBLANK(F40),1,2)</f>
        <v>1</v>
      </c>
      <c r="AP40" s="72">
        <f>IF(AND(ISBLANK(AE40),ISBLANK(AH40)),0,1)</f>
        <v>0</v>
      </c>
      <c r="AQ40" s="72">
        <f>IF(ISBLANK(AE40),1,IF(ISBLANK(AH40),2,3))</f>
        <v>1</v>
      </c>
      <c r="AR40" s="6"/>
      <c r="AS40" s="2" t="s">
        <v>223</v>
      </c>
      <c r="AT40" s="6"/>
      <c r="AU40" s="6"/>
      <c r="AV40" s="6"/>
      <c r="AW40" s="6"/>
      <c r="AX40" s="6"/>
      <c r="AY40" s="6"/>
      <c r="AZ40" s="6"/>
      <c r="BA40" s="60"/>
      <c r="BB40" s="60"/>
      <c r="BC40" s="60"/>
      <c r="BD40" s="60"/>
      <c r="BE40" s="60"/>
      <c r="BF40" s="60"/>
      <c r="BG40" s="60"/>
      <c r="BH40" s="60"/>
      <c r="BI40" s="60"/>
      <c r="BJ40" s="60"/>
      <c r="BK40" s="60"/>
      <c r="BL40" s="60"/>
      <c r="BM40" s="60"/>
      <c r="BN40" s="60"/>
      <c r="BO40" s="60"/>
      <c r="BP40" s="60"/>
      <c r="BQ40" s="60"/>
      <c r="BR40" s="60"/>
      <c r="BS40" s="60"/>
      <c r="BT40" s="60"/>
      <c r="BU40" s="6"/>
      <c r="BV40" s="6"/>
      <c r="BW40" s="6"/>
      <c r="BX40" s="6"/>
      <c r="BY40" s="6"/>
      <c r="BZ40" s="6"/>
      <c r="CA40" s="6"/>
      <c r="CB40" s="6"/>
      <c r="CC40" s="6"/>
      <c r="CD40" s="6"/>
      <c r="CE40" s="6"/>
      <c r="CF40" s="6"/>
      <c r="CG40" s="6"/>
      <c r="CH40" s="6"/>
      <c r="CI40" s="6"/>
      <c r="CJ40" s="6"/>
    </row>
    <row r="41" spans="2:88" ht="4.95" customHeight="1" x14ac:dyDescent="0.3">
      <c r="C41" s="11"/>
      <c r="F41" s="76"/>
      <c r="G41" s="76"/>
      <c r="K41" s="77"/>
      <c r="L41" s="77"/>
      <c r="M41" s="77"/>
      <c r="N41" s="10"/>
      <c r="O41" s="10"/>
      <c r="R41" s="77"/>
      <c r="S41" s="77"/>
      <c r="T41" s="77"/>
      <c r="U41" s="10"/>
      <c r="V41" s="10"/>
      <c r="Y41" s="78"/>
      <c r="Z41" s="78"/>
      <c r="AA41" s="78"/>
      <c r="AE41" s="79"/>
      <c r="AH41" s="79"/>
      <c r="AM41" s="80"/>
      <c r="AN41" s="8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
      <c r="BV41" s="6"/>
      <c r="BW41" s="6"/>
      <c r="BX41" s="6"/>
      <c r="BY41" s="6"/>
      <c r="BZ41" s="6"/>
      <c r="CA41" s="6"/>
      <c r="CB41" s="6"/>
      <c r="CC41" s="6"/>
      <c r="CD41" s="6"/>
      <c r="CE41" s="6"/>
      <c r="CF41" s="6"/>
      <c r="CG41" s="6"/>
      <c r="CH41" s="6"/>
      <c r="CI41" s="6"/>
      <c r="CJ41" s="6"/>
    </row>
    <row r="42" spans="2:88" ht="15" customHeight="1" x14ac:dyDescent="0.3">
      <c r="C42" s="11">
        <f>C40+1</f>
        <v>5</v>
      </c>
      <c r="F42" s="123"/>
      <c r="G42" s="123"/>
      <c r="H42" s="123"/>
      <c r="K42" s="124"/>
      <c r="L42" s="124"/>
      <c r="M42" s="124"/>
      <c r="N42" s="114" t="str">
        <f>IF($AQ$19=0,"Units?",IF($AQ$19=1,"ac",IF($AQ$19=2,"sq-ft","Error")))</f>
        <v>Units?</v>
      </c>
      <c r="O42" s="114"/>
      <c r="R42" s="124"/>
      <c r="S42" s="124"/>
      <c r="T42" s="124"/>
      <c r="U42" s="114" t="str">
        <f>IF($AQ$19=0,"Units?",IF($AQ$19=1,"ac",IF($AQ$19=2,"sq-ft","Error")))</f>
        <v>Units?</v>
      </c>
      <c r="V42" s="114"/>
      <c r="Y42" s="125">
        <f>IF(ISERR(R42/K42),0,R42/K42)*100</f>
        <v>0</v>
      </c>
      <c r="Z42" s="125"/>
      <c r="AA42" s="125"/>
      <c r="AB42" s="2" t="s">
        <v>195</v>
      </c>
      <c r="AE42" s="75"/>
      <c r="AF42" s="2" t="s">
        <v>20</v>
      </c>
      <c r="AH42" s="75"/>
      <c r="AI42" s="2" t="s">
        <v>21</v>
      </c>
      <c r="AM42" s="72">
        <f>IF(OR(C42&lt;=$AH$21,C42&lt;=$AH$23),2,1)</f>
        <v>1</v>
      </c>
      <c r="AN42" s="72">
        <f>IF(ISBLANK(F42),1,2)</f>
        <v>1</v>
      </c>
      <c r="AP42" s="72">
        <f>IF(AND(ISBLANK(AE42),ISBLANK(AH42)),0,1)</f>
        <v>0</v>
      </c>
      <c r="AQ42" s="72">
        <f>IF(ISBLANK(AE42),1,IF(ISBLANK(AH42),2,3))</f>
        <v>1</v>
      </c>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
      <c r="BV42" s="6"/>
      <c r="BW42" s="6"/>
      <c r="BX42" s="6"/>
      <c r="BY42" s="6"/>
      <c r="BZ42" s="6"/>
      <c r="CA42" s="6"/>
      <c r="CB42" s="6"/>
      <c r="CC42" s="6"/>
      <c r="CD42" s="6"/>
      <c r="CE42" s="6"/>
      <c r="CF42" s="6"/>
      <c r="CG42" s="6"/>
      <c r="CH42" s="6"/>
      <c r="CI42" s="6"/>
      <c r="CJ42" s="6"/>
    </row>
    <row r="43" spans="2:88" ht="4.95" customHeight="1" x14ac:dyDescent="0.3">
      <c r="C43" s="11"/>
      <c r="F43" s="76"/>
      <c r="G43" s="76"/>
      <c r="K43" s="77"/>
      <c r="L43" s="77"/>
      <c r="M43" s="77"/>
      <c r="N43" s="10"/>
      <c r="O43" s="10"/>
      <c r="R43" s="77"/>
      <c r="S43" s="77"/>
      <c r="T43" s="77"/>
      <c r="U43" s="10"/>
      <c r="V43" s="10"/>
      <c r="Y43" s="78"/>
      <c r="Z43" s="78"/>
      <c r="AA43" s="78"/>
      <c r="AE43" s="79"/>
      <c r="AH43" s="79"/>
      <c r="AM43" s="80"/>
      <c r="AN43" s="8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
      <c r="BV43" s="6"/>
      <c r="BW43" s="6"/>
      <c r="BX43" s="6"/>
      <c r="BY43" s="6"/>
      <c r="BZ43" s="6"/>
      <c r="CA43" s="6"/>
      <c r="CB43" s="6"/>
      <c r="CC43" s="6"/>
      <c r="CD43" s="6"/>
      <c r="CE43" s="6"/>
      <c r="CF43" s="6"/>
      <c r="CG43" s="6"/>
      <c r="CH43" s="6"/>
      <c r="CI43" s="6"/>
      <c r="CJ43" s="6"/>
    </row>
    <row r="44" spans="2:88" ht="15" customHeight="1" x14ac:dyDescent="0.3">
      <c r="C44" s="11">
        <f>C42+1</f>
        <v>6</v>
      </c>
      <c r="F44" s="123"/>
      <c r="G44" s="123"/>
      <c r="H44" s="123"/>
      <c r="K44" s="124"/>
      <c r="L44" s="124"/>
      <c r="M44" s="124"/>
      <c r="N44" s="114" t="str">
        <f>IF($AQ$19=0,"Units?",IF($AQ$19=1,"ac",IF($AQ$19=2,"sq-ft","Error")))</f>
        <v>Units?</v>
      </c>
      <c r="O44" s="114"/>
      <c r="R44" s="124"/>
      <c r="S44" s="124"/>
      <c r="T44" s="124"/>
      <c r="U44" s="114" t="str">
        <f>IF($AQ$19=0,"Units?",IF($AQ$19=1,"ac",IF($AQ$19=2,"sq-ft","Error")))</f>
        <v>Units?</v>
      </c>
      <c r="V44" s="114"/>
      <c r="Y44" s="125">
        <f>IF(ISERR(R44/K44),0,R44/K44)*100</f>
        <v>0</v>
      </c>
      <c r="Z44" s="125"/>
      <c r="AA44" s="125"/>
      <c r="AB44" s="2" t="s">
        <v>195</v>
      </c>
      <c r="AE44" s="75"/>
      <c r="AF44" s="2" t="s">
        <v>20</v>
      </c>
      <c r="AH44" s="75"/>
      <c r="AI44" s="2" t="s">
        <v>21</v>
      </c>
      <c r="AM44" s="72">
        <f>IF(OR(C44&lt;=$AH$21,C44&lt;=$AH$23),2,1)</f>
        <v>1</v>
      </c>
      <c r="AN44" s="72">
        <f>IF(ISBLANK(F44),1,2)</f>
        <v>1</v>
      </c>
      <c r="AP44" s="72">
        <f>IF(AND(ISBLANK(AE44),ISBLANK(AH44)),0,1)</f>
        <v>0</v>
      </c>
      <c r="AQ44" s="72">
        <f>IF(ISBLANK(AE44),1,IF(ISBLANK(AH44),2,3))</f>
        <v>1</v>
      </c>
      <c r="AR44" s="6"/>
      <c r="AT44" s="65"/>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
      <c r="BV44" s="6"/>
      <c r="BW44" s="6"/>
      <c r="BX44" s="6"/>
      <c r="BY44" s="6"/>
      <c r="BZ44" s="6"/>
      <c r="CA44" s="6"/>
      <c r="CB44" s="6"/>
      <c r="CC44" s="6"/>
      <c r="CD44" s="6"/>
      <c r="CE44" s="6"/>
      <c r="CF44" s="6"/>
      <c r="CG44" s="6"/>
      <c r="CH44" s="6"/>
      <c r="CI44" s="6"/>
      <c r="CJ44" s="6"/>
    </row>
    <row r="45" spans="2:88" ht="4.95" customHeight="1" x14ac:dyDescent="0.3">
      <c r="C45" s="11"/>
      <c r="F45" s="76"/>
      <c r="G45" s="76"/>
      <c r="K45" s="77"/>
      <c r="L45" s="77"/>
      <c r="M45" s="77"/>
      <c r="N45" s="10"/>
      <c r="O45" s="10"/>
      <c r="R45" s="77"/>
      <c r="S45" s="77"/>
      <c r="T45" s="77"/>
      <c r="U45" s="10"/>
      <c r="V45" s="10"/>
      <c r="Y45" s="78"/>
      <c r="Z45" s="78"/>
      <c r="AA45" s="78"/>
      <c r="AE45" s="79"/>
      <c r="AH45" s="79"/>
      <c r="AM45" s="80"/>
      <c r="AN45" s="80"/>
      <c r="AR45" s="6"/>
      <c r="AT45" s="65"/>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
      <c r="BV45" s="6"/>
      <c r="BW45" s="6"/>
      <c r="BX45" s="6"/>
      <c r="BY45" s="6"/>
      <c r="BZ45" s="6"/>
      <c r="CA45" s="6"/>
      <c r="CB45" s="6"/>
      <c r="CC45" s="6"/>
      <c r="CD45" s="6"/>
      <c r="CE45" s="6"/>
      <c r="CF45" s="6"/>
      <c r="CG45" s="6"/>
      <c r="CH45" s="6"/>
      <c r="CI45" s="6"/>
      <c r="CJ45" s="6"/>
    </row>
    <row r="46" spans="2:88" ht="15" customHeight="1" x14ac:dyDescent="0.3">
      <c r="C46" s="11">
        <f>C44+1</f>
        <v>7</v>
      </c>
      <c r="F46" s="123"/>
      <c r="G46" s="123"/>
      <c r="H46" s="123"/>
      <c r="K46" s="124"/>
      <c r="L46" s="124"/>
      <c r="M46" s="124"/>
      <c r="N46" s="114" t="str">
        <f>IF($AQ$19=0,"Units?",IF($AQ$19=1,"ac",IF($AQ$19=2,"sq-ft","Error")))</f>
        <v>Units?</v>
      </c>
      <c r="O46" s="114"/>
      <c r="R46" s="124"/>
      <c r="S46" s="124"/>
      <c r="T46" s="124"/>
      <c r="U46" s="114" t="str">
        <f>IF($AQ$19=0,"Units?",IF($AQ$19=1,"ac",IF($AQ$19=2,"sq-ft","Error")))</f>
        <v>Units?</v>
      </c>
      <c r="V46" s="114"/>
      <c r="Y46" s="125">
        <f>IF(ISERR(R46/K46),0,R46/K46)*100</f>
        <v>0</v>
      </c>
      <c r="Z46" s="125"/>
      <c r="AA46" s="125"/>
      <c r="AB46" s="2" t="s">
        <v>195</v>
      </c>
      <c r="AE46" s="75"/>
      <c r="AF46" s="2" t="s">
        <v>20</v>
      </c>
      <c r="AH46" s="75"/>
      <c r="AI46" s="2" t="s">
        <v>21</v>
      </c>
      <c r="AM46" s="72">
        <f>IF(OR(C46&lt;=$AH$21,C46&lt;=$AH$23),2,1)</f>
        <v>1</v>
      </c>
      <c r="AN46" s="72">
        <f>IF(ISBLANK(F46),1,2)</f>
        <v>1</v>
      </c>
      <c r="AP46" s="72">
        <f>IF(AND(ISBLANK(AE46),ISBLANK(AH46)),0,1)</f>
        <v>0</v>
      </c>
      <c r="AQ46" s="72">
        <f>IF(ISBLANK(AE46),1,IF(ISBLANK(AH46),2,3))</f>
        <v>1</v>
      </c>
      <c r="AR46" s="60"/>
      <c r="AT46" s="65"/>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
      <c r="BV46" s="6"/>
      <c r="BW46" s="6"/>
      <c r="BX46" s="6"/>
      <c r="BY46" s="6"/>
      <c r="BZ46" s="6"/>
      <c r="CA46" s="6"/>
      <c r="CB46" s="6"/>
      <c r="CC46" s="6"/>
      <c r="CD46" s="6"/>
      <c r="CE46" s="6"/>
      <c r="CF46" s="6"/>
      <c r="CG46" s="6"/>
      <c r="CH46" s="6"/>
      <c r="CI46" s="6"/>
      <c r="CJ46" s="6"/>
    </row>
    <row r="47" spans="2:88" ht="4.95" customHeight="1" x14ac:dyDescent="0.3">
      <c r="C47" s="11"/>
      <c r="F47" s="76"/>
      <c r="G47" s="76"/>
      <c r="K47" s="77"/>
      <c r="L47" s="77"/>
      <c r="M47" s="77"/>
      <c r="N47" s="10"/>
      <c r="O47" s="10"/>
      <c r="R47" s="77"/>
      <c r="S47" s="77"/>
      <c r="T47" s="77"/>
      <c r="U47" s="10"/>
      <c r="V47" s="10"/>
      <c r="Y47" s="78"/>
      <c r="Z47" s="78"/>
      <c r="AA47" s="78"/>
      <c r="AE47" s="79"/>
      <c r="AH47" s="79"/>
      <c r="AM47" s="80"/>
      <c r="AN47" s="80"/>
      <c r="AR47" s="60"/>
      <c r="AT47" s="65"/>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
      <c r="BV47" s="6"/>
      <c r="BW47" s="6"/>
      <c r="BX47" s="6"/>
      <c r="BY47" s="6"/>
      <c r="BZ47" s="6"/>
      <c r="CA47" s="6"/>
      <c r="CB47" s="6"/>
      <c r="CC47" s="6"/>
      <c r="CD47" s="6"/>
      <c r="CE47" s="6"/>
      <c r="CF47" s="6"/>
      <c r="CG47" s="6"/>
      <c r="CH47" s="6"/>
      <c r="CI47" s="6"/>
      <c r="CJ47" s="6"/>
    </row>
    <row r="48" spans="2:88" ht="15" customHeight="1" x14ac:dyDescent="0.3">
      <c r="C48" s="11">
        <f>C46+1</f>
        <v>8</v>
      </c>
      <c r="F48" s="123"/>
      <c r="G48" s="123"/>
      <c r="H48" s="123"/>
      <c r="K48" s="124"/>
      <c r="L48" s="124"/>
      <c r="M48" s="124"/>
      <c r="N48" s="114" t="str">
        <f>IF($AQ$19=0,"Units?",IF($AQ$19=1,"ac",IF($AQ$19=2,"sq-ft","Error")))</f>
        <v>Units?</v>
      </c>
      <c r="O48" s="114"/>
      <c r="R48" s="124"/>
      <c r="S48" s="124"/>
      <c r="T48" s="124"/>
      <c r="U48" s="114" t="str">
        <f>IF($AQ$19=0,"Units?",IF($AQ$19=1,"ac",IF($AQ$19=2,"sq-ft","Error")))</f>
        <v>Units?</v>
      </c>
      <c r="V48" s="114"/>
      <c r="Y48" s="125">
        <f>IF(ISERR(R48/K48),0,R48/K48)*100</f>
        <v>0</v>
      </c>
      <c r="Z48" s="125"/>
      <c r="AA48" s="125"/>
      <c r="AB48" s="2" t="s">
        <v>195</v>
      </c>
      <c r="AE48" s="75"/>
      <c r="AF48" s="2" t="s">
        <v>20</v>
      </c>
      <c r="AH48" s="75"/>
      <c r="AI48" s="2" t="s">
        <v>21</v>
      </c>
      <c r="AM48" s="72">
        <f>IF(OR(C48&lt;=$AH$21,C48&lt;=$AH$23),2,1)</f>
        <v>1</v>
      </c>
      <c r="AN48" s="72">
        <f>IF(ISBLANK(F48),1,2)</f>
        <v>1</v>
      </c>
      <c r="AP48" s="72">
        <f>IF(AND(ISBLANK(AE48),ISBLANK(AH48)),0,1)</f>
        <v>0</v>
      </c>
      <c r="AQ48" s="72">
        <f>IF(ISBLANK(AE48),1,IF(ISBLANK(AH48),2,3))</f>
        <v>1</v>
      </c>
      <c r="AR48" s="6"/>
      <c r="AT48" s="65"/>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
      <c r="BV48" s="6"/>
      <c r="BW48" s="6"/>
      <c r="BX48" s="6"/>
      <c r="BY48" s="6"/>
      <c r="BZ48" s="6"/>
      <c r="CA48" s="6"/>
      <c r="CB48" s="6"/>
      <c r="CC48" s="6"/>
      <c r="CD48" s="6"/>
      <c r="CE48" s="6"/>
      <c r="CF48" s="6"/>
      <c r="CG48" s="6"/>
      <c r="CH48" s="6"/>
      <c r="CI48" s="6"/>
      <c r="CJ48" s="6"/>
    </row>
    <row r="49" spans="3:88" ht="4.95" customHeight="1" x14ac:dyDescent="0.3">
      <c r="C49" s="11"/>
      <c r="F49" s="76"/>
      <c r="G49" s="76"/>
      <c r="K49" s="77"/>
      <c r="L49" s="77"/>
      <c r="M49" s="77"/>
      <c r="N49" s="10"/>
      <c r="O49" s="10"/>
      <c r="R49" s="77"/>
      <c r="S49" s="77"/>
      <c r="T49" s="77"/>
      <c r="U49" s="10"/>
      <c r="V49" s="10"/>
      <c r="Y49" s="78"/>
      <c r="Z49" s="78"/>
      <c r="AA49" s="78"/>
      <c r="AE49" s="79"/>
      <c r="AH49" s="79"/>
      <c r="AM49" s="80"/>
      <c r="AN49" s="80"/>
      <c r="AR49" s="6"/>
      <c r="AS49" s="60"/>
      <c r="AT49" s="65"/>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
      <c r="BV49" s="6"/>
      <c r="BW49" s="6"/>
      <c r="BX49" s="6"/>
      <c r="BY49" s="6"/>
      <c r="BZ49" s="6"/>
      <c r="CA49" s="6"/>
      <c r="CB49" s="6"/>
      <c r="CC49" s="6"/>
      <c r="CD49" s="6"/>
      <c r="CE49" s="6"/>
      <c r="CF49" s="6"/>
      <c r="CG49" s="6"/>
      <c r="CH49" s="6"/>
      <c r="CI49" s="6"/>
      <c r="CJ49" s="6"/>
    </row>
    <row r="50" spans="3:88" ht="15" customHeight="1" x14ac:dyDescent="0.3">
      <c r="C50" s="11">
        <f>C48+1</f>
        <v>9</v>
      </c>
      <c r="F50" s="123"/>
      <c r="G50" s="123"/>
      <c r="H50" s="123"/>
      <c r="K50" s="124"/>
      <c r="L50" s="124"/>
      <c r="M50" s="124"/>
      <c r="N50" s="114" t="str">
        <f>IF($AQ$19=0,"Units?",IF($AQ$19=1,"ac",IF($AQ$19=2,"sq-ft","Error")))</f>
        <v>Units?</v>
      </c>
      <c r="O50" s="114"/>
      <c r="R50" s="124"/>
      <c r="S50" s="124"/>
      <c r="T50" s="124"/>
      <c r="U50" s="114" t="str">
        <f>IF($AQ$19=0,"Units?",IF($AQ$19=1,"ac",IF($AQ$19=2,"sq-ft","Error")))</f>
        <v>Units?</v>
      </c>
      <c r="V50" s="114"/>
      <c r="Y50" s="125">
        <f>IF(ISERR(R50/K50),0,R50/K50)*100</f>
        <v>0</v>
      </c>
      <c r="Z50" s="125"/>
      <c r="AA50" s="125"/>
      <c r="AB50" s="2" t="s">
        <v>195</v>
      </c>
      <c r="AE50" s="75"/>
      <c r="AF50" s="2" t="s">
        <v>20</v>
      </c>
      <c r="AH50" s="75"/>
      <c r="AI50" s="2" t="s">
        <v>21</v>
      </c>
      <c r="AM50" s="72">
        <f>IF(OR(C50&lt;=$AH$21,C50&lt;=$AH$23),2,1)</f>
        <v>1</v>
      </c>
      <c r="AN50" s="72">
        <f>IF(ISBLANK(F50),1,2)</f>
        <v>1</v>
      </c>
      <c r="AP50" s="72">
        <f>IF(AND(ISBLANK(AE50),ISBLANK(AH50)),0,1)</f>
        <v>0</v>
      </c>
      <c r="AQ50" s="72">
        <f>IF(ISBLANK(AE50),1,IF(ISBLANK(AH50),2,3))</f>
        <v>1</v>
      </c>
      <c r="AR50" s="6"/>
      <c r="AS50" s="60"/>
      <c r="AT50" s="65"/>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
      <c r="BV50" s="6"/>
      <c r="BW50" s="6"/>
      <c r="BX50" s="6"/>
      <c r="BY50" s="6"/>
      <c r="BZ50" s="6"/>
      <c r="CA50" s="6"/>
      <c r="CB50" s="6"/>
      <c r="CC50" s="6"/>
      <c r="CD50" s="6"/>
      <c r="CE50" s="6"/>
      <c r="CF50" s="6"/>
      <c r="CG50" s="6"/>
      <c r="CH50" s="6"/>
      <c r="CI50" s="6"/>
      <c r="CJ50" s="6"/>
    </row>
    <row r="51" spans="3:88" ht="4.95" customHeight="1" x14ac:dyDescent="0.3">
      <c r="C51" s="11"/>
      <c r="F51" s="76"/>
      <c r="G51" s="76"/>
      <c r="K51" s="77"/>
      <c r="L51" s="77"/>
      <c r="M51" s="77"/>
      <c r="N51" s="10"/>
      <c r="O51" s="10"/>
      <c r="R51" s="77"/>
      <c r="S51" s="77"/>
      <c r="T51" s="77"/>
      <c r="U51" s="10"/>
      <c r="V51" s="10"/>
      <c r="Y51" s="78"/>
      <c r="Z51" s="78"/>
      <c r="AA51" s="78"/>
      <c r="AE51" s="79"/>
      <c r="AH51" s="79"/>
      <c r="AM51" s="80"/>
      <c r="AN51" s="80"/>
      <c r="AR51" s="6"/>
      <c r="AS51" s="60"/>
      <c r="AT51" s="65"/>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
      <c r="BV51" s="6"/>
      <c r="BW51" s="6"/>
      <c r="BX51" s="6"/>
      <c r="BY51" s="6"/>
      <c r="BZ51" s="6"/>
      <c r="CA51" s="6"/>
      <c r="CB51" s="6"/>
      <c r="CC51" s="6"/>
      <c r="CD51" s="6"/>
      <c r="CE51" s="6"/>
      <c r="CF51" s="6"/>
      <c r="CG51" s="6"/>
      <c r="CH51" s="6"/>
      <c r="CI51" s="6"/>
      <c r="CJ51" s="6"/>
    </row>
    <row r="52" spans="3:88" ht="15" customHeight="1" x14ac:dyDescent="0.3">
      <c r="C52" s="11">
        <f>C50+1</f>
        <v>10</v>
      </c>
      <c r="F52" s="123"/>
      <c r="G52" s="123"/>
      <c r="H52" s="123"/>
      <c r="K52" s="124"/>
      <c r="L52" s="124"/>
      <c r="M52" s="124"/>
      <c r="N52" s="114" t="str">
        <f>IF($AQ$19=0,"Units?",IF($AQ$19=1,"ac",IF($AQ$19=2,"sq-ft","Error")))</f>
        <v>Units?</v>
      </c>
      <c r="O52" s="114"/>
      <c r="R52" s="124"/>
      <c r="S52" s="124"/>
      <c r="T52" s="124"/>
      <c r="U52" s="114" t="str">
        <f>IF($AQ$19=0,"Units?",IF($AQ$19=1,"ac",IF($AQ$19=2,"sq-ft","Error")))</f>
        <v>Units?</v>
      </c>
      <c r="V52" s="114"/>
      <c r="Y52" s="125">
        <f>IF(ISERR(R52/K52),0,R52/K52)*100</f>
        <v>0</v>
      </c>
      <c r="Z52" s="125"/>
      <c r="AA52" s="125"/>
      <c r="AB52" s="2" t="s">
        <v>195</v>
      </c>
      <c r="AE52" s="75"/>
      <c r="AF52" s="2" t="s">
        <v>20</v>
      </c>
      <c r="AH52" s="75"/>
      <c r="AI52" s="2" t="s">
        <v>21</v>
      </c>
      <c r="AM52" s="72">
        <f>IF(OR(C52&lt;=$AH$21,C52&lt;=$AH$23),2,1)</f>
        <v>1</v>
      </c>
      <c r="AN52" s="72">
        <f>IF(ISBLANK(F52),1,2)</f>
        <v>1</v>
      </c>
      <c r="AP52" s="72">
        <f>IF(AND(ISBLANK(AE52),ISBLANK(AH52)),0,1)</f>
        <v>0</v>
      </c>
      <c r="AQ52" s="72">
        <f>IF(ISBLANK(AE52),1,IF(ISBLANK(AH52),2,3))</f>
        <v>1</v>
      </c>
      <c r="AR52" s="6"/>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
      <c r="BV52" s="6"/>
      <c r="BW52" s="6"/>
      <c r="BX52" s="6"/>
      <c r="BY52" s="6"/>
      <c r="BZ52" s="6"/>
      <c r="CA52" s="6"/>
      <c r="CB52" s="6"/>
      <c r="CC52" s="6"/>
      <c r="CD52" s="6"/>
      <c r="CE52" s="6"/>
      <c r="CF52" s="6"/>
      <c r="CG52" s="6"/>
      <c r="CH52" s="6"/>
      <c r="CI52" s="6"/>
      <c r="CJ52" s="6"/>
    </row>
    <row r="53" spans="3:88" ht="4.95" customHeight="1" x14ac:dyDescent="0.3">
      <c r="C53" s="11"/>
      <c r="F53" s="76"/>
      <c r="G53" s="76"/>
      <c r="K53" s="77"/>
      <c r="L53" s="77"/>
      <c r="M53" s="77"/>
      <c r="N53" s="10"/>
      <c r="O53" s="10"/>
      <c r="R53" s="77"/>
      <c r="S53" s="77"/>
      <c r="T53" s="77"/>
      <c r="U53" s="10"/>
      <c r="V53" s="10"/>
      <c r="Y53" s="78"/>
      <c r="Z53" s="78"/>
      <c r="AA53" s="78"/>
      <c r="AE53" s="79"/>
      <c r="AH53" s="79"/>
      <c r="AM53" s="80"/>
      <c r="AN53" s="80"/>
      <c r="AR53" s="6"/>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
      <c r="BV53" s="6"/>
      <c r="BW53" s="6"/>
      <c r="BX53" s="6"/>
      <c r="BY53" s="6"/>
      <c r="BZ53" s="6"/>
      <c r="CA53" s="6"/>
      <c r="CB53" s="6"/>
      <c r="CC53" s="6"/>
      <c r="CD53" s="6"/>
      <c r="CE53" s="6"/>
      <c r="CF53" s="6"/>
      <c r="CG53" s="6"/>
      <c r="CH53" s="6"/>
      <c r="CI53" s="6"/>
      <c r="CJ53" s="6"/>
    </row>
    <row r="54" spans="3:88" ht="15" customHeight="1" x14ac:dyDescent="0.3">
      <c r="C54" s="11">
        <f>C52+1</f>
        <v>11</v>
      </c>
      <c r="F54" s="123"/>
      <c r="G54" s="123"/>
      <c r="H54" s="123"/>
      <c r="K54" s="124"/>
      <c r="L54" s="124"/>
      <c r="M54" s="124"/>
      <c r="N54" s="114" t="str">
        <f>IF($AQ$19=0,"Units?",IF($AQ$19=1,"ac",IF($AQ$19=2,"sq-ft","Error")))</f>
        <v>Units?</v>
      </c>
      <c r="O54" s="114"/>
      <c r="R54" s="124"/>
      <c r="S54" s="124"/>
      <c r="T54" s="124"/>
      <c r="U54" s="114" t="str">
        <f>IF($AQ$19=0,"Units?",IF($AQ$19=1,"ac",IF($AQ$19=2,"sq-ft","Error")))</f>
        <v>Units?</v>
      </c>
      <c r="V54" s="114"/>
      <c r="Y54" s="125">
        <f>IF(ISERR(R54/K54),0,R54/K54)*100</f>
        <v>0</v>
      </c>
      <c r="Z54" s="125"/>
      <c r="AA54" s="125"/>
      <c r="AB54" s="2" t="s">
        <v>195</v>
      </c>
      <c r="AE54" s="75"/>
      <c r="AF54" s="2" t="s">
        <v>20</v>
      </c>
      <c r="AH54" s="75"/>
      <c r="AI54" s="2" t="s">
        <v>21</v>
      </c>
      <c r="AM54" s="72">
        <f>IF(OR(C54&lt;=$AH$21,C54&lt;=$AH$23),2,1)</f>
        <v>1</v>
      </c>
      <c r="AN54" s="72">
        <f>IF(ISBLANK(F54),1,2)</f>
        <v>1</v>
      </c>
      <c r="AP54" s="72">
        <f>IF(AND(ISBLANK(AE54),ISBLANK(AH54)),0,1)</f>
        <v>0</v>
      </c>
      <c r="AQ54" s="72">
        <f>IF(ISBLANK(AE54),1,IF(ISBLANK(AH54),2,3))</f>
        <v>1</v>
      </c>
      <c r="AR54" s="6"/>
      <c r="AS54" s="60"/>
      <c r="AT54" s="65"/>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
      <c r="BV54" s="6"/>
      <c r="BW54" s="6"/>
      <c r="BX54" s="6"/>
      <c r="BY54" s="6"/>
      <c r="BZ54" s="6"/>
      <c r="CA54" s="6"/>
      <c r="CB54" s="6"/>
      <c r="CC54" s="6"/>
      <c r="CD54" s="6"/>
      <c r="CE54" s="6"/>
      <c r="CF54" s="6"/>
      <c r="CG54" s="6"/>
      <c r="CH54" s="6"/>
      <c r="CI54" s="6"/>
      <c r="CJ54" s="6"/>
    </row>
    <row r="55" spans="3:88" ht="4.95" customHeight="1" x14ac:dyDescent="0.3">
      <c r="C55" s="11"/>
      <c r="F55" s="76"/>
      <c r="G55" s="76"/>
      <c r="K55" s="77"/>
      <c r="L55" s="77"/>
      <c r="M55" s="77"/>
      <c r="N55" s="10"/>
      <c r="O55" s="10"/>
      <c r="R55" s="77"/>
      <c r="S55" s="77"/>
      <c r="T55" s="77"/>
      <c r="U55" s="10"/>
      <c r="V55" s="10"/>
      <c r="Y55" s="78"/>
      <c r="Z55" s="78"/>
      <c r="AA55" s="78"/>
      <c r="AE55" s="79"/>
      <c r="AH55" s="79"/>
      <c r="AM55" s="80"/>
      <c r="AN55" s="80"/>
      <c r="AR55" s="6"/>
      <c r="AS55" s="60"/>
      <c r="AT55" s="65"/>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
      <c r="BV55" s="6"/>
      <c r="BW55" s="6"/>
      <c r="BX55" s="6"/>
      <c r="BY55" s="6"/>
      <c r="BZ55" s="6"/>
      <c r="CA55" s="6"/>
      <c r="CB55" s="6"/>
      <c r="CC55" s="6"/>
      <c r="CD55" s="6"/>
      <c r="CE55" s="6"/>
      <c r="CF55" s="6"/>
      <c r="CG55" s="6"/>
      <c r="CH55" s="6"/>
      <c r="CI55" s="6"/>
      <c r="CJ55" s="6"/>
    </row>
    <row r="56" spans="3:88" ht="15" customHeight="1" x14ac:dyDescent="0.3">
      <c r="C56" s="11">
        <f>C54+1</f>
        <v>12</v>
      </c>
      <c r="F56" s="123"/>
      <c r="G56" s="123"/>
      <c r="H56" s="123"/>
      <c r="K56" s="124"/>
      <c r="L56" s="124"/>
      <c r="M56" s="124"/>
      <c r="N56" s="114" t="str">
        <f>IF($AQ$19=0,"Units?",IF($AQ$19=1,"ac",IF($AQ$19=2,"sq-ft","Error")))</f>
        <v>Units?</v>
      </c>
      <c r="O56" s="114"/>
      <c r="R56" s="124"/>
      <c r="S56" s="124"/>
      <c r="T56" s="124"/>
      <c r="U56" s="114" t="str">
        <f>IF($AQ$19=0,"Units?",IF($AQ$19=1,"ac",IF($AQ$19=2,"sq-ft","Error")))</f>
        <v>Units?</v>
      </c>
      <c r="V56" s="114"/>
      <c r="Y56" s="125">
        <f>IF(ISERR(R56/K56),0,R56/K56)*100</f>
        <v>0</v>
      </c>
      <c r="Z56" s="125"/>
      <c r="AA56" s="125"/>
      <c r="AB56" s="2" t="s">
        <v>195</v>
      </c>
      <c r="AE56" s="75"/>
      <c r="AF56" s="2" t="s">
        <v>20</v>
      </c>
      <c r="AH56" s="75"/>
      <c r="AI56" s="2" t="s">
        <v>21</v>
      </c>
      <c r="AM56" s="72">
        <f>IF(OR(C56&lt;=$AH$21,C56&lt;=$AH$23),2,1)</f>
        <v>1</v>
      </c>
      <c r="AN56" s="72">
        <f>IF(ISBLANK(F56),1,2)</f>
        <v>1</v>
      </c>
      <c r="AP56" s="72">
        <f>IF(AND(ISBLANK(AE56),ISBLANK(AH56)),0,1)</f>
        <v>0</v>
      </c>
      <c r="AQ56" s="72">
        <f>IF(ISBLANK(AE56),1,IF(ISBLANK(AH56),2,3))</f>
        <v>1</v>
      </c>
      <c r="AR56" s="6"/>
      <c r="AS56" s="60"/>
      <c r="AT56" s="65"/>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
      <c r="BV56" s="6"/>
      <c r="BW56" s="6"/>
      <c r="BX56" s="6"/>
      <c r="BY56" s="6"/>
      <c r="BZ56" s="6"/>
      <c r="CA56" s="6"/>
      <c r="CB56" s="6"/>
      <c r="CC56" s="6"/>
      <c r="CD56" s="6"/>
      <c r="CE56" s="6"/>
      <c r="CF56" s="6"/>
      <c r="CG56" s="6"/>
      <c r="CH56" s="6"/>
      <c r="CI56" s="6"/>
      <c r="CJ56" s="6"/>
    </row>
    <row r="57" spans="3:88" ht="4.95" customHeight="1" x14ac:dyDescent="0.3">
      <c r="C57" s="11"/>
      <c r="F57" s="76"/>
      <c r="G57" s="76"/>
      <c r="K57" s="77"/>
      <c r="L57" s="77"/>
      <c r="M57" s="77"/>
      <c r="N57" s="10"/>
      <c r="O57" s="10"/>
      <c r="R57" s="77"/>
      <c r="S57" s="77"/>
      <c r="T57" s="77"/>
      <c r="U57" s="10"/>
      <c r="V57" s="10"/>
      <c r="Y57" s="78"/>
      <c r="Z57" s="78"/>
      <c r="AA57" s="78"/>
      <c r="AE57" s="79"/>
      <c r="AH57" s="79"/>
      <c r="AM57" s="80"/>
      <c r="AN57" s="80"/>
      <c r="AR57" s="6"/>
      <c r="AS57" s="60"/>
      <c r="AT57" s="65"/>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
      <c r="BV57" s="6"/>
      <c r="BW57" s="6"/>
      <c r="BX57" s="6"/>
      <c r="BY57" s="6"/>
      <c r="BZ57" s="6"/>
      <c r="CA57" s="6"/>
      <c r="CB57" s="6"/>
      <c r="CC57" s="6"/>
      <c r="CD57" s="6"/>
      <c r="CE57" s="6"/>
      <c r="CF57" s="6"/>
      <c r="CG57" s="6"/>
      <c r="CH57" s="6"/>
      <c r="CI57" s="6"/>
      <c r="CJ57" s="6"/>
    </row>
    <row r="58" spans="3:88" ht="15" customHeight="1" x14ac:dyDescent="0.3">
      <c r="C58" s="11">
        <f>C56+1</f>
        <v>13</v>
      </c>
      <c r="F58" s="123"/>
      <c r="G58" s="123"/>
      <c r="H58" s="123"/>
      <c r="K58" s="124"/>
      <c r="L58" s="124"/>
      <c r="M58" s="124"/>
      <c r="N58" s="114" t="str">
        <f>IF($AQ$19=0,"Units?",IF($AQ$19=1,"ac",IF($AQ$19=2,"sq-ft","Error")))</f>
        <v>Units?</v>
      </c>
      <c r="O58" s="114"/>
      <c r="R58" s="124"/>
      <c r="S58" s="124"/>
      <c r="T58" s="124"/>
      <c r="U58" s="114" t="str">
        <f>IF($AQ$19=0,"Units?",IF($AQ$19=1,"ac",IF($AQ$19=2,"sq-ft","Error")))</f>
        <v>Units?</v>
      </c>
      <c r="V58" s="114"/>
      <c r="Y58" s="125">
        <f>IF(ISERR(R58/K58),0,R58/K58)*100</f>
        <v>0</v>
      </c>
      <c r="Z58" s="125"/>
      <c r="AA58" s="125"/>
      <c r="AB58" s="2" t="s">
        <v>195</v>
      </c>
      <c r="AE58" s="75"/>
      <c r="AF58" s="2" t="s">
        <v>20</v>
      </c>
      <c r="AH58" s="75"/>
      <c r="AI58" s="2" t="s">
        <v>21</v>
      </c>
      <c r="AM58" s="72">
        <f>IF(OR(C58&lt;=$AH$21,C58&lt;=$AH$23),2,1)</f>
        <v>1</v>
      </c>
      <c r="AN58" s="72">
        <f>IF(ISBLANK(F58),1,2)</f>
        <v>1</v>
      </c>
      <c r="AP58" s="72">
        <f>IF(AND(ISBLANK(AE58),ISBLANK(AH58)),0,1)</f>
        <v>0</v>
      </c>
      <c r="AQ58" s="72">
        <f>IF(ISBLANK(AE58),1,IF(ISBLANK(AH58),2,3))</f>
        <v>1</v>
      </c>
      <c r="AR58" s="6"/>
      <c r="AS58" s="60"/>
      <c r="AT58" s="65"/>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
      <c r="BV58" s="6"/>
      <c r="BW58" s="6"/>
      <c r="BX58" s="6"/>
      <c r="BY58" s="6"/>
      <c r="BZ58" s="6"/>
      <c r="CA58" s="6"/>
      <c r="CB58" s="6"/>
      <c r="CC58" s="6"/>
      <c r="CD58" s="6"/>
      <c r="CE58" s="6"/>
      <c r="CF58" s="6"/>
      <c r="CG58" s="6"/>
      <c r="CH58" s="6"/>
      <c r="CI58" s="6"/>
      <c r="CJ58" s="6"/>
    </row>
    <row r="59" spans="3:88" ht="4.95" customHeight="1" x14ac:dyDescent="0.3">
      <c r="C59" s="11"/>
      <c r="F59" s="76"/>
      <c r="G59" s="76"/>
      <c r="K59" s="77"/>
      <c r="L59" s="77"/>
      <c r="M59" s="77"/>
      <c r="N59" s="10"/>
      <c r="O59" s="10"/>
      <c r="R59" s="77"/>
      <c r="S59" s="77"/>
      <c r="T59" s="77"/>
      <c r="U59" s="10"/>
      <c r="V59" s="10"/>
      <c r="Y59" s="78"/>
      <c r="Z59" s="78"/>
      <c r="AA59" s="78"/>
      <c r="AE59" s="79"/>
      <c r="AH59" s="79"/>
      <c r="AM59" s="80"/>
      <c r="AN59" s="80"/>
      <c r="AR59" s="6"/>
      <c r="AS59" s="60"/>
      <c r="AT59" s="65"/>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
      <c r="BV59" s="6"/>
      <c r="BW59" s="6"/>
      <c r="BX59" s="6"/>
      <c r="BY59" s="6"/>
      <c r="BZ59" s="6"/>
      <c r="CA59" s="6"/>
      <c r="CB59" s="6"/>
      <c r="CC59" s="6"/>
      <c r="CD59" s="6"/>
      <c r="CE59" s="6"/>
      <c r="CF59" s="6"/>
      <c r="CG59" s="6"/>
      <c r="CH59" s="6"/>
      <c r="CI59" s="6"/>
      <c r="CJ59" s="6"/>
    </row>
    <row r="60" spans="3:88" ht="15" customHeight="1" x14ac:dyDescent="0.3">
      <c r="C60" s="11">
        <f>C58+1</f>
        <v>14</v>
      </c>
      <c r="F60" s="123"/>
      <c r="G60" s="123"/>
      <c r="H60" s="123"/>
      <c r="K60" s="124"/>
      <c r="L60" s="124"/>
      <c r="M60" s="124"/>
      <c r="N60" s="114" t="str">
        <f>IF($AQ$19=0,"Units?",IF($AQ$19=1,"ac",IF($AQ$19=2,"sq-ft","Error")))</f>
        <v>Units?</v>
      </c>
      <c r="O60" s="114"/>
      <c r="R60" s="124"/>
      <c r="S60" s="124"/>
      <c r="T60" s="124"/>
      <c r="U60" s="114" t="str">
        <f>IF($AQ$19=0,"Units?",IF($AQ$19=1,"ac",IF($AQ$19=2,"sq-ft","Error")))</f>
        <v>Units?</v>
      </c>
      <c r="V60" s="114"/>
      <c r="Y60" s="125">
        <f>IF(ISERR(R60/K60),0,R60/K60)*100</f>
        <v>0</v>
      </c>
      <c r="Z60" s="125"/>
      <c r="AA60" s="125"/>
      <c r="AB60" s="2" t="s">
        <v>195</v>
      </c>
      <c r="AE60" s="75"/>
      <c r="AF60" s="2" t="s">
        <v>20</v>
      </c>
      <c r="AH60" s="75"/>
      <c r="AI60" s="2" t="s">
        <v>21</v>
      </c>
      <c r="AM60" s="72">
        <f>IF(OR(C60&lt;=$AH$21,C60&lt;=$AH$23),2,1)</f>
        <v>1</v>
      </c>
      <c r="AN60" s="72">
        <f>IF(ISBLANK(F60),1,2)</f>
        <v>1</v>
      </c>
      <c r="AP60" s="72">
        <f>IF(AND(ISBLANK(AE60),ISBLANK(AH60)),0,1)</f>
        <v>0</v>
      </c>
      <c r="AQ60" s="72">
        <f>IF(ISBLANK(AE60),1,IF(ISBLANK(AH60),2,3))</f>
        <v>1</v>
      </c>
      <c r="AR60" s="6"/>
      <c r="AS60" s="60"/>
      <c r="AT60" s="65"/>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
      <c r="BV60" s="6"/>
      <c r="BW60" s="6"/>
      <c r="BX60" s="6"/>
      <c r="BY60" s="6"/>
      <c r="BZ60" s="6"/>
      <c r="CA60" s="6"/>
      <c r="CB60" s="6"/>
      <c r="CC60" s="6"/>
      <c r="CD60" s="6"/>
      <c r="CE60" s="6"/>
      <c r="CF60" s="6"/>
      <c r="CG60" s="6"/>
      <c r="CH60" s="6"/>
      <c r="CI60" s="6"/>
      <c r="CJ60" s="6"/>
    </row>
    <row r="61" spans="3:88" ht="4.95" customHeight="1" x14ac:dyDescent="0.3">
      <c r="C61" s="11"/>
      <c r="F61" s="76"/>
      <c r="G61" s="76"/>
      <c r="K61" s="77"/>
      <c r="L61" s="77"/>
      <c r="M61" s="77"/>
      <c r="N61" s="10"/>
      <c r="O61" s="10"/>
      <c r="R61" s="77"/>
      <c r="S61" s="77"/>
      <c r="T61" s="77"/>
      <c r="U61" s="10"/>
      <c r="V61" s="10"/>
      <c r="Y61" s="78"/>
      <c r="Z61" s="78"/>
      <c r="AA61" s="78"/>
      <c r="AE61" s="79"/>
      <c r="AH61" s="79"/>
      <c r="AM61" s="80"/>
      <c r="AN61" s="80"/>
      <c r="AR61" s="6"/>
      <c r="AS61" s="60"/>
      <c r="AT61" s="65"/>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
      <c r="BV61" s="6"/>
      <c r="BW61" s="6"/>
      <c r="BX61" s="6"/>
      <c r="BY61" s="6"/>
      <c r="BZ61" s="6"/>
      <c r="CA61" s="6"/>
      <c r="CB61" s="6"/>
      <c r="CC61" s="6"/>
      <c r="CD61" s="6"/>
      <c r="CE61" s="6"/>
      <c r="CF61" s="6"/>
      <c r="CG61" s="6"/>
      <c r="CH61" s="6"/>
      <c r="CI61" s="6"/>
      <c r="CJ61" s="6"/>
    </row>
    <row r="62" spans="3:88" ht="15" customHeight="1" x14ac:dyDescent="0.3">
      <c r="C62" s="11">
        <f t="shared" ref="C62" si="0">C60+1</f>
        <v>15</v>
      </c>
      <c r="F62" s="123"/>
      <c r="G62" s="123"/>
      <c r="H62" s="123"/>
      <c r="K62" s="124"/>
      <c r="L62" s="124"/>
      <c r="M62" s="124"/>
      <c r="N62" s="114" t="str">
        <f>IF($AQ$19=0,"Units?",IF($AQ$19=1,"ac",IF($AQ$19=2,"sq-ft","Error")))</f>
        <v>Units?</v>
      </c>
      <c r="O62" s="114"/>
      <c r="R62" s="124"/>
      <c r="S62" s="124"/>
      <c r="T62" s="124"/>
      <c r="U62" s="114" t="str">
        <f>IF($AQ$19=0,"Units?",IF($AQ$19=1,"ac",IF($AQ$19=2,"sq-ft","Error")))</f>
        <v>Units?</v>
      </c>
      <c r="V62" s="114"/>
      <c r="Y62" s="125">
        <f>IF(ISERR(R62/K62),0,R62/K62)*100</f>
        <v>0</v>
      </c>
      <c r="Z62" s="125"/>
      <c r="AA62" s="125"/>
      <c r="AB62" s="2" t="s">
        <v>195</v>
      </c>
      <c r="AE62" s="75"/>
      <c r="AF62" s="2" t="s">
        <v>20</v>
      </c>
      <c r="AH62" s="75"/>
      <c r="AI62" s="2" t="s">
        <v>21</v>
      </c>
      <c r="AM62" s="72">
        <f>IF(OR(C62&lt;=$AH$21,C62&lt;=$AH$23),2,1)</f>
        <v>1</v>
      </c>
      <c r="AN62" s="72">
        <f>IF(ISBLANK(F62),1,2)</f>
        <v>1</v>
      </c>
      <c r="AP62" s="72">
        <f>IF(AND(ISBLANK(AE62),ISBLANK(AH62)),0,1)</f>
        <v>0</v>
      </c>
      <c r="AQ62" s="72">
        <f>IF(ISBLANK(AE62),1,IF(ISBLANK(AH62),2,3))</f>
        <v>1</v>
      </c>
      <c r="AR62" s="6"/>
      <c r="AS62" s="60"/>
      <c r="AT62" s="65"/>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
      <c r="BV62" s="6"/>
      <c r="BW62" s="6"/>
      <c r="BX62" s="6"/>
      <c r="BY62" s="6"/>
      <c r="BZ62" s="6"/>
      <c r="CA62" s="6"/>
      <c r="CB62" s="6"/>
      <c r="CC62" s="6"/>
      <c r="CD62" s="6"/>
      <c r="CE62" s="6"/>
      <c r="CF62" s="6"/>
      <c r="CG62" s="6"/>
      <c r="CH62" s="6"/>
      <c r="CI62" s="6"/>
      <c r="CJ62" s="6"/>
    </row>
    <row r="63" spans="3:88" ht="4.95" customHeight="1" x14ac:dyDescent="0.3">
      <c r="AR63" s="6"/>
      <c r="AS63" s="60"/>
      <c r="AT63" s="65"/>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
      <c r="BV63" s="6"/>
      <c r="BW63" s="6"/>
      <c r="BX63" s="6"/>
      <c r="BY63" s="6"/>
      <c r="BZ63" s="6"/>
      <c r="CA63" s="6"/>
      <c r="CB63" s="6"/>
      <c r="CC63" s="6"/>
      <c r="CD63" s="6"/>
      <c r="CE63" s="6"/>
      <c r="CF63" s="6"/>
      <c r="CG63" s="6"/>
      <c r="CH63" s="6"/>
      <c r="CI63" s="6"/>
      <c r="CJ63" s="6"/>
    </row>
    <row r="64" spans="3:88" ht="15" customHeight="1" x14ac:dyDescent="0.3">
      <c r="J64" s="8" t="s">
        <v>56</v>
      </c>
      <c r="K64" s="127">
        <f>SUM(K34:M62)</f>
        <v>0</v>
      </c>
      <c r="L64" s="127"/>
      <c r="M64" s="127"/>
      <c r="N64" s="114" t="str">
        <f>IF($AQ$19=0,"Units?",IF($AQ$19=1,"ac",IF($AQ$19=2,"sq-ft","Error")))</f>
        <v>Units?</v>
      </c>
      <c r="O64" s="114"/>
      <c r="Q64" s="8" t="s">
        <v>56</v>
      </c>
      <c r="R64" s="128">
        <f>IF(ISERR(SUM(R34:T62)),0,SUM(R34:T62))</f>
        <v>0</v>
      </c>
      <c r="S64" s="128"/>
      <c r="T64" s="128"/>
      <c r="U64" s="114" t="str">
        <f>IF($AQ$19=0,"Units?",IF($AQ$19=1,"ac",IF($AQ$19=2,"sq-ft","Error")))</f>
        <v>Units?</v>
      </c>
      <c r="V64" s="114"/>
      <c r="X64" s="8" t="s">
        <v>56</v>
      </c>
      <c r="Y64" s="125">
        <f>IF(ISERR(R64/K64),0,R64/K64)*100</f>
        <v>0</v>
      </c>
      <c r="Z64" s="125"/>
      <c r="AA64" s="125"/>
      <c r="AB64" s="2" t="s">
        <v>195</v>
      </c>
      <c r="AR64" s="6"/>
      <c r="AS64" s="60"/>
      <c r="AT64" s="65"/>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
      <c r="BV64" s="6"/>
      <c r="BW64" s="6"/>
      <c r="BX64" s="6"/>
      <c r="BY64" s="6"/>
      <c r="BZ64" s="6"/>
      <c r="CA64" s="6"/>
      <c r="CB64" s="6"/>
      <c r="CC64" s="6"/>
      <c r="CD64" s="6"/>
      <c r="CE64" s="6"/>
      <c r="CF64" s="6"/>
      <c r="CG64" s="6"/>
      <c r="CH64" s="6"/>
      <c r="CI64" s="6"/>
      <c r="CJ64" s="6"/>
    </row>
    <row r="65" spans="2:88" ht="15" customHeight="1" x14ac:dyDescent="0.3">
      <c r="AR65" s="6"/>
      <c r="AS65" s="60"/>
      <c r="AT65" s="65"/>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
      <c r="BV65" s="6"/>
      <c r="BW65" s="6"/>
      <c r="BX65" s="6"/>
      <c r="BY65" s="6"/>
      <c r="BZ65" s="6"/>
      <c r="CA65" s="6"/>
      <c r="CB65" s="6"/>
      <c r="CC65" s="6"/>
      <c r="CD65" s="6"/>
      <c r="CE65" s="6"/>
      <c r="CF65" s="6"/>
      <c r="CG65" s="6"/>
      <c r="CH65" s="6"/>
      <c r="CI65" s="6"/>
      <c r="CJ65" s="6"/>
    </row>
    <row r="66" spans="2:88" ht="15" customHeight="1" x14ac:dyDescent="0.3">
      <c r="AR66" s="6"/>
      <c r="AS66" s="60"/>
      <c r="AT66" s="65"/>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
      <c r="BV66" s="6"/>
      <c r="BW66" s="6"/>
      <c r="BX66" s="6"/>
      <c r="BY66" s="6"/>
      <c r="BZ66" s="6"/>
      <c r="CA66" s="6"/>
      <c r="CB66" s="6"/>
      <c r="CC66" s="6"/>
      <c r="CD66" s="6"/>
      <c r="CE66" s="6"/>
      <c r="CF66" s="6"/>
      <c r="CG66" s="6"/>
      <c r="CH66" s="6"/>
      <c r="CI66" s="6"/>
      <c r="CJ66" s="6"/>
    </row>
    <row r="67" spans="2:88" ht="15" customHeight="1" x14ac:dyDescent="0.3">
      <c r="B67" s="84">
        <f>Tables!$C$13</f>
        <v>45566</v>
      </c>
      <c r="C67" s="84"/>
      <c r="D67" s="84"/>
      <c r="E67" s="84"/>
      <c r="F67" s="84"/>
      <c r="G67" s="84"/>
      <c r="H67" s="84"/>
      <c r="R67" s="85" t="s">
        <v>76</v>
      </c>
      <c r="S67" s="85"/>
      <c r="T67" s="85"/>
      <c r="U67" s="85"/>
      <c r="AR67" s="6"/>
      <c r="AS67" s="60"/>
      <c r="AT67" s="65"/>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
      <c r="BV67" s="6"/>
      <c r="BW67" s="6"/>
      <c r="BX67" s="6"/>
      <c r="BY67" s="6"/>
      <c r="BZ67" s="6"/>
      <c r="CA67" s="6"/>
      <c r="CB67" s="6"/>
      <c r="CC67" s="6"/>
      <c r="CD67" s="6"/>
      <c r="CE67" s="6"/>
      <c r="CF67" s="6"/>
      <c r="CG67" s="6"/>
      <c r="CH67" s="6"/>
      <c r="CI67" s="6"/>
      <c r="CJ67" s="6"/>
    </row>
    <row r="68" spans="2:88" ht="15" customHeight="1" x14ac:dyDescent="0.3">
      <c r="B68" s="51"/>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R68" s="6"/>
      <c r="AS68" s="60"/>
      <c r="AT68" s="65"/>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
      <c r="BV68" s="6"/>
      <c r="BW68" s="6"/>
      <c r="BX68" s="6"/>
      <c r="BY68" s="6"/>
      <c r="BZ68" s="6"/>
      <c r="CA68" s="6"/>
      <c r="CB68" s="6"/>
      <c r="CC68" s="6"/>
      <c r="CD68" s="6"/>
      <c r="CE68" s="6"/>
      <c r="CF68" s="6"/>
      <c r="CG68" s="6"/>
      <c r="CH68" s="6"/>
      <c r="CI68" s="6"/>
      <c r="CJ68" s="6"/>
    </row>
    <row r="69" spans="2:88" ht="15" customHeight="1" x14ac:dyDescent="0.3">
      <c r="C69" s="8" t="s">
        <v>35</v>
      </c>
      <c r="D69" s="108">
        <f>IF(ISBLANK($E$15),0,$E$15)</f>
        <v>0</v>
      </c>
      <c r="E69" s="108"/>
      <c r="F69" s="108"/>
      <c r="G69" s="108"/>
      <c r="H69" s="108"/>
      <c r="I69" s="108"/>
      <c r="J69" s="108"/>
      <c r="K69" s="108"/>
      <c r="L69" s="108"/>
      <c r="M69" s="108"/>
      <c r="N69" s="108"/>
      <c r="O69" s="108"/>
      <c r="P69" s="108"/>
      <c r="Q69" s="108"/>
      <c r="R69" s="108"/>
      <c r="S69" s="108"/>
      <c r="T69" s="108"/>
      <c r="U69" s="108"/>
      <c r="V69" s="108"/>
      <c r="W69" s="108"/>
      <c r="X69" s="108"/>
      <c r="Y69" s="108"/>
      <c r="AD69" s="8" t="s">
        <v>39</v>
      </c>
      <c r="AE69" s="109">
        <f>IF(ISBLANK($AE$15),0,$AE$15)</f>
        <v>0</v>
      </c>
      <c r="AF69" s="109"/>
      <c r="AG69" s="109"/>
      <c r="AH69" s="109"/>
      <c r="AI69" s="109"/>
      <c r="AJ69" s="109"/>
      <c r="AR69" s="6"/>
      <c r="AS69" s="60"/>
      <c r="AT69" s="65"/>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
      <c r="BV69" s="6"/>
      <c r="BW69" s="6"/>
      <c r="BX69" s="6"/>
      <c r="BY69" s="6"/>
      <c r="BZ69" s="6"/>
      <c r="CA69" s="6"/>
      <c r="CB69" s="6"/>
      <c r="CC69" s="6"/>
      <c r="CD69" s="6"/>
      <c r="CE69" s="6"/>
      <c r="CF69" s="6"/>
      <c r="CG69" s="6"/>
      <c r="CH69" s="6"/>
      <c r="CI69" s="6"/>
      <c r="CJ69" s="6"/>
    </row>
    <row r="70" spans="2:88" ht="15" customHeight="1" x14ac:dyDescent="0.3">
      <c r="B70" s="1"/>
      <c r="AR70" s="6"/>
      <c r="AS70" s="60"/>
      <c r="AT70" s="65"/>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
      <c r="BV70" s="6"/>
      <c r="BW70" s="6"/>
      <c r="BX70" s="6"/>
      <c r="BY70" s="6"/>
      <c r="BZ70" s="6"/>
      <c r="CA70" s="6"/>
      <c r="CB70" s="6"/>
      <c r="CC70" s="6"/>
      <c r="CD70" s="6"/>
      <c r="CE70" s="6"/>
      <c r="CF70" s="6"/>
      <c r="CG70" s="6"/>
      <c r="CH70" s="6"/>
      <c r="CI70" s="6"/>
      <c r="CJ70" s="6"/>
    </row>
    <row r="71" spans="2:88" ht="15" customHeight="1" x14ac:dyDescent="0.3">
      <c r="B71" s="7" t="s">
        <v>65</v>
      </c>
      <c r="AR71" s="6"/>
      <c r="AS71" s="60"/>
      <c r="AT71" s="65"/>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
      <c r="BV71" s="6"/>
      <c r="BW71" s="6"/>
      <c r="BX71" s="6"/>
      <c r="BY71" s="6"/>
      <c r="BZ71" s="6"/>
      <c r="CA71" s="6"/>
      <c r="CB71" s="6"/>
      <c r="CC71" s="6"/>
      <c r="CD71" s="6"/>
      <c r="CE71" s="6"/>
      <c r="CF71" s="6"/>
      <c r="CG71" s="6"/>
      <c r="CH71" s="6"/>
      <c r="CI71" s="6"/>
      <c r="CJ71" s="6"/>
    </row>
    <row r="72" spans="2:88" ht="15" customHeight="1" x14ac:dyDescent="0.3">
      <c r="B72" s="85" t="str">
        <f>IF($AO$23=1,"Phase",IF($AO$23=2,"Lot","Type?"))</f>
        <v>Type?</v>
      </c>
      <c r="C72" s="85"/>
      <c r="D72" s="85"/>
      <c r="F72" s="85" t="str">
        <f>IF($AO$23=1,"No. Lots",IF($AO$23=2,"Lot ID","Type?"))</f>
        <v>Type?</v>
      </c>
      <c r="G72" s="85"/>
      <c r="H72" s="85"/>
      <c r="K72" s="85" t="s">
        <v>0</v>
      </c>
      <c r="L72" s="85"/>
      <c r="M72" s="85"/>
      <c r="R72" s="85" t="s">
        <v>204</v>
      </c>
      <c r="S72" s="85"/>
      <c r="T72" s="85"/>
      <c r="Y72" s="85" t="s">
        <v>204</v>
      </c>
      <c r="Z72" s="85"/>
      <c r="AA72" s="85"/>
      <c r="AD72" s="2" t="s">
        <v>220</v>
      </c>
      <c r="AM72" s="71" t="str">
        <f>B72</f>
        <v>Type?</v>
      </c>
      <c r="AN72" s="71" t="str">
        <f>F72</f>
        <v>Type?</v>
      </c>
      <c r="AP72" s="71" t="s">
        <v>67</v>
      </c>
      <c r="AR72" s="6"/>
      <c r="AS72" s="60"/>
      <c r="AT72" s="65"/>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
      <c r="BV72" s="6"/>
      <c r="BW72" s="6"/>
      <c r="BX72" s="6"/>
      <c r="BY72" s="6"/>
      <c r="BZ72" s="6"/>
      <c r="CA72" s="6"/>
      <c r="CB72" s="6"/>
      <c r="CC72" s="6"/>
      <c r="CD72" s="6"/>
      <c r="CE72" s="6"/>
      <c r="CF72" s="6"/>
      <c r="CG72" s="6"/>
      <c r="CH72" s="6"/>
      <c r="CI72" s="6"/>
      <c r="CJ72" s="6"/>
    </row>
    <row r="73" spans="2:88" ht="15" customHeight="1" x14ac:dyDescent="0.3">
      <c r="B73" s="126"/>
      <c r="C73" s="126"/>
      <c r="D73" s="126"/>
      <c r="F73" s="123"/>
      <c r="G73" s="123"/>
      <c r="H73" s="123"/>
      <c r="K73" s="124"/>
      <c r="L73" s="124"/>
      <c r="M73" s="124"/>
      <c r="N73" s="114" t="str">
        <f>IF($AQ$19=0,"Units?",IF($AQ$19=1,"ac",IF($AQ$19=2,"sq-ft","Error")))</f>
        <v>Units?</v>
      </c>
      <c r="O73" s="114"/>
      <c r="R73" s="124"/>
      <c r="S73" s="124"/>
      <c r="T73" s="124"/>
      <c r="U73" s="114" t="str">
        <f>IF($AQ$19=0,"Units?",IF($AQ$19=1,"ac",IF($AQ$19=2,"sq-ft","Error")))</f>
        <v>Units?</v>
      </c>
      <c r="V73" s="114"/>
      <c r="Y73" s="125">
        <f>IF(ISERR(R73/K73),0,R73/K73)*100</f>
        <v>0</v>
      </c>
      <c r="Z73" s="125"/>
      <c r="AA73" s="125"/>
      <c r="AB73" s="2" t="s">
        <v>195</v>
      </c>
      <c r="AE73" s="75"/>
      <c r="AF73" s="2" t="s">
        <v>20</v>
      </c>
      <c r="AH73" s="75"/>
      <c r="AI73" s="2" t="s">
        <v>21</v>
      </c>
      <c r="AM73" s="72">
        <f>IF(OR(B73&lt;=$AH$21,B73&lt;=$AH$23),2,1)</f>
        <v>2</v>
      </c>
      <c r="AN73" s="72">
        <f>IF(ISBLANK(F73),1,2)</f>
        <v>1</v>
      </c>
      <c r="AP73" s="72">
        <f>IF(AND(ISBLANK(AE73),ISBLANK(AH73)),0,1)</f>
        <v>0</v>
      </c>
      <c r="AQ73" s="72">
        <f>IF(ISBLANK(AE73),1,IF(ISBLANK(AH73),2,3))</f>
        <v>1</v>
      </c>
      <c r="AR73" s="6"/>
      <c r="AS73" s="60"/>
      <c r="AT73" s="65"/>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
      <c r="BV73" s="6"/>
      <c r="BW73" s="6"/>
      <c r="BX73" s="6"/>
      <c r="BY73" s="6"/>
      <c r="BZ73" s="6"/>
      <c r="CA73" s="6"/>
      <c r="CB73" s="6"/>
      <c r="CC73" s="6"/>
      <c r="CD73" s="6"/>
      <c r="CE73" s="6"/>
      <c r="CF73" s="6"/>
      <c r="CG73" s="6"/>
      <c r="CH73" s="6"/>
      <c r="CI73" s="6"/>
      <c r="CJ73" s="6"/>
    </row>
    <row r="74" spans="2:88" ht="4.95" customHeight="1" x14ac:dyDescent="0.3">
      <c r="AR74" s="6"/>
      <c r="AS74" s="60"/>
      <c r="AT74" s="65"/>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
      <c r="BV74" s="6"/>
      <c r="BW74" s="6"/>
      <c r="BX74" s="6"/>
      <c r="BY74" s="6"/>
      <c r="BZ74" s="6"/>
      <c r="CA74" s="6"/>
      <c r="CB74" s="6"/>
      <c r="CC74" s="6"/>
      <c r="CD74" s="6"/>
      <c r="CE74" s="6"/>
      <c r="CF74" s="6"/>
      <c r="CG74" s="6"/>
      <c r="CH74" s="6"/>
      <c r="CI74" s="6"/>
      <c r="CJ74" s="6"/>
    </row>
    <row r="75" spans="2:88" ht="15" customHeight="1" x14ac:dyDescent="0.3">
      <c r="B75" s="75"/>
      <c r="C75" s="2" t="s">
        <v>20</v>
      </c>
      <c r="E75" s="75"/>
      <c r="F75" s="2" t="s">
        <v>21</v>
      </c>
      <c r="H75" s="2" t="s">
        <v>47</v>
      </c>
      <c r="AM75" s="72">
        <f>IF(AND(ISBLANK(B75),ISBLANK(E75)),0,1)</f>
        <v>0</v>
      </c>
      <c r="AN75" s="72">
        <f>IF(ISBLANK(B75),1,2)</f>
        <v>1</v>
      </c>
      <c r="AO75" s="72">
        <f>IF(ISBLANK(B75),1,IF(ISBLANK(E75),2,3))</f>
        <v>1</v>
      </c>
      <c r="AR75" s="6"/>
      <c r="AS75" s="60"/>
      <c r="AT75" s="65"/>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
      <c r="BV75" s="6"/>
      <c r="BW75" s="6"/>
      <c r="BX75" s="6"/>
      <c r="BY75" s="6"/>
      <c r="BZ75" s="6"/>
      <c r="CA75" s="6"/>
      <c r="CB75" s="6"/>
      <c r="CC75" s="6"/>
      <c r="CD75" s="6"/>
      <c r="CE75" s="6"/>
      <c r="CF75" s="6"/>
      <c r="CG75" s="6"/>
      <c r="CH75" s="6"/>
      <c r="CI75" s="6"/>
      <c r="CJ75" s="6"/>
    </row>
    <row r="76" spans="2:88" ht="4.95" customHeight="1" x14ac:dyDescent="0.3">
      <c r="AR76" s="6"/>
      <c r="AS76" s="60"/>
      <c r="AT76" s="65"/>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
      <c r="BV76" s="6"/>
      <c r="BW76" s="6"/>
      <c r="BX76" s="6"/>
      <c r="BY76" s="6"/>
      <c r="BZ76" s="6"/>
      <c r="CA76" s="6"/>
      <c r="CB76" s="6"/>
      <c r="CC76" s="6"/>
      <c r="CD76" s="6"/>
      <c r="CE76" s="6"/>
      <c r="CF76" s="6"/>
      <c r="CG76" s="6"/>
      <c r="CH76" s="6"/>
      <c r="CI76" s="6"/>
      <c r="CJ76" s="6"/>
    </row>
    <row r="77" spans="2:88" ht="15" customHeight="1" x14ac:dyDescent="0.3">
      <c r="B77" s="75"/>
      <c r="C77" s="2" t="s">
        <v>20</v>
      </c>
      <c r="E77" s="75"/>
      <c r="F77" s="2" t="s">
        <v>21</v>
      </c>
      <c r="H77" s="2" t="s">
        <v>31</v>
      </c>
      <c r="AM77" s="72">
        <f>IF(AND(ISBLANK(B77),ISBLANK(E77)),0,1)</f>
        <v>0</v>
      </c>
      <c r="AN77" s="72">
        <f>IF(ISBLANK(B77),1,IF(ISBLANK(E77),2,3))</f>
        <v>1</v>
      </c>
      <c r="AR77" s="6"/>
      <c r="AS77" s="60"/>
      <c r="AT77" s="65"/>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
      <c r="BV77" s="6"/>
      <c r="BW77" s="6"/>
      <c r="BX77" s="6"/>
      <c r="BY77" s="6"/>
      <c r="BZ77" s="6"/>
      <c r="CA77" s="6"/>
      <c r="CB77" s="6"/>
      <c r="CC77" s="6"/>
      <c r="CD77" s="6"/>
      <c r="CE77" s="6"/>
      <c r="CF77" s="6"/>
      <c r="CG77" s="6"/>
      <c r="CH77" s="6"/>
      <c r="CI77" s="6"/>
      <c r="CJ77" s="6"/>
    </row>
    <row r="78" spans="2:88" ht="4.95" customHeight="1" x14ac:dyDescent="0.3">
      <c r="AR78" s="6"/>
      <c r="AS78" s="60"/>
      <c r="AT78" s="65"/>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
      <c r="BV78" s="6"/>
      <c r="BW78" s="6"/>
      <c r="BX78" s="6"/>
      <c r="BY78" s="6"/>
      <c r="BZ78" s="6"/>
      <c r="CA78" s="6"/>
      <c r="CB78" s="6"/>
      <c r="CC78" s="6"/>
      <c r="CD78" s="6"/>
      <c r="CE78" s="6"/>
      <c r="CF78" s="6"/>
      <c r="CG78" s="6"/>
      <c r="CH78" s="6"/>
      <c r="CI78" s="6"/>
      <c r="CJ78" s="6"/>
    </row>
    <row r="79" spans="2:88" ht="15" customHeight="1" x14ac:dyDescent="0.3">
      <c r="B79" s="75"/>
      <c r="C79" s="2" t="s">
        <v>20</v>
      </c>
      <c r="E79" s="75"/>
      <c r="F79" s="2" t="s">
        <v>21</v>
      </c>
      <c r="H79" s="2" t="s">
        <v>32</v>
      </c>
      <c r="AM79" s="72">
        <f>IF(AND(ISBLANK(B79),ISBLANK(E79)),0,1)</f>
        <v>0</v>
      </c>
      <c r="AN79" s="72">
        <f>IF(ISBLANK(B79),1,2)</f>
        <v>1</v>
      </c>
      <c r="AO79" s="72">
        <f>IF(ISBLANK(B79),1,IF(ISBLANK(E79),2,3))</f>
        <v>1</v>
      </c>
      <c r="AR79" s="6"/>
      <c r="AS79" s="60"/>
      <c r="AT79" s="65"/>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
      <c r="BV79" s="6"/>
      <c r="BW79" s="6"/>
      <c r="BX79" s="6"/>
      <c r="BY79" s="6"/>
      <c r="BZ79" s="6"/>
      <c r="CA79" s="6"/>
      <c r="CB79" s="6"/>
      <c r="CC79" s="6"/>
      <c r="CD79" s="6"/>
      <c r="CE79" s="6"/>
      <c r="CF79" s="6"/>
      <c r="CG79" s="6"/>
      <c r="CH79" s="6"/>
      <c r="CI79" s="6"/>
      <c r="CJ79" s="6"/>
    </row>
    <row r="80" spans="2:88" ht="4.95" customHeight="1" x14ac:dyDescent="0.3">
      <c r="B80" s="1"/>
      <c r="AR80" s="6"/>
      <c r="AS80" s="60"/>
      <c r="AT80" s="65"/>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
      <c r="BV80" s="6"/>
      <c r="BW80" s="6"/>
      <c r="BX80" s="6"/>
      <c r="BY80" s="6"/>
      <c r="BZ80" s="6"/>
      <c r="CA80" s="6"/>
      <c r="CB80" s="6"/>
      <c r="CC80" s="6"/>
      <c r="CD80" s="6"/>
      <c r="CE80" s="6"/>
      <c r="CF80" s="6"/>
      <c r="CG80" s="6"/>
      <c r="CH80" s="6"/>
      <c r="CI80" s="6"/>
      <c r="CJ80" s="6"/>
    </row>
    <row r="81" spans="2:88" ht="15" customHeight="1" x14ac:dyDescent="0.3">
      <c r="B81" s="1" t="s">
        <v>4</v>
      </c>
      <c r="AR81" s="6"/>
      <c r="AS81" s="60"/>
      <c r="AT81" s="65"/>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
      <c r="BV81" s="6"/>
      <c r="BW81" s="6"/>
      <c r="BX81" s="6"/>
      <c r="BY81" s="6"/>
      <c r="BZ81" s="6"/>
      <c r="CA81" s="6"/>
      <c r="CB81" s="6"/>
      <c r="CC81" s="6"/>
      <c r="CD81" s="6"/>
      <c r="CE81" s="6"/>
      <c r="CF81" s="6"/>
      <c r="CG81" s="6"/>
      <c r="CH81" s="6"/>
      <c r="CI81" s="6"/>
      <c r="CJ81" s="6"/>
    </row>
    <row r="82" spans="2:88" ht="15" customHeight="1" x14ac:dyDescent="0.3">
      <c r="B82" s="99"/>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1"/>
      <c r="AM82" s="72">
        <f>IF(SUM(AO25,AO27,AO29,AO31)&gt;0,2,1)</f>
        <v>1</v>
      </c>
      <c r="AR82" s="6"/>
      <c r="AS82" s="60"/>
      <c r="AT82" s="65"/>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
      <c r="BV82" s="6"/>
      <c r="BW82" s="6"/>
      <c r="BX82" s="6"/>
      <c r="BY82" s="6"/>
      <c r="BZ82" s="6"/>
      <c r="CA82" s="6"/>
      <c r="CB82" s="6"/>
      <c r="CC82" s="6"/>
      <c r="CD82" s="6"/>
      <c r="CE82" s="6"/>
      <c r="CF82" s="6"/>
      <c r="CG82" s="6"/>
      <c r="CH82" s="6"/>
      <c r="CI82" s="6"/>
      <c r="CJ82" s="6"/>
    </row>
    <row r="83" spans="2:88" ht="15" customHeight="1" x14ac:dyDescent="0.3">
      <c r="B83" s="102"/>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4"/>
      <c r="AR83" s="6"/>
      <c r="AS83" s="60"/>
      <c r="AT83" s="65"/>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
      <c r="BV83" s="6"/>
      <c r="BW83" s="6"/>
      <c r="BX83" s="6"/>
      <c r="BY83" s="6"/>
      <c r="BZ83" s="6"/>
      <c r="CA83" s="6"/>
      <c r="CB83" s="6"/>
      <c r="CC83" s="6"/>
      <c r="CD83" s="6"/>
      <c r="CE83" s="6"/>
      <c r="CF83" s="6"/>
      <c r="CG83" s="6"/>
      <c r="CH83" s="6"/>
      <c r="CI83" s="6"/>
      <c r="CJ83" s="6"/>
    </row>
    <row r="84" spans="2:88" ht="15" customHeight="1" x14ac:dyDescent="0.3">
      <c r="B84" s="102"/>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4"/>
      <c r="AR84" s="6"/>
      <c r="AS84" s="60"/>
      <c r="AT84" s="65"/>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
      <c r="BV84" s="6"/>
      <c r="BW84" s="6"/>
      <c r="BX84" s="6"/>
      <c r="BY84" s="6"/>
      <c r="BZ84" s="6"/>
      <c r="CA84" s="6"/>
      <c r="CB84" s="6"/>
      <c r="CC84" s="6"/>
      <c r="CD84" s="6"/>
      <c r="CE84" s="6"/>
      <c r="CF84" s="6"/>
      <c r="CG84" s="6"/>
      <c r="CH84" s="6"/>
      <c r="CI84" s="6"/>
      <c r="CJ84" s="6"/>
    </row>
    <row r="85" spans="2:88" ht="15" customHeight="1" x14ac:dyDescent="0.3">
      <c r="B85" s="102"/>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4"/>
      <c r="AR85" s="6"/>
      <c r="AS85" s="60"/>
      <c r="AT85" s="65"/>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
      <c r="BV85" s="6"/>
      <c r="BW85" s="6"/>
      <c r="BX85" s="6"/>
      <c r="BY85" s="6"/>
      <c r="BZ85" s="6"/>
      <c r="CA85" s="6"/>
      <c r="CB85" s="6"/>
      <c r="CC85" s="6"/>
      <c r="CD85" s="6"/>
      <c r="CE85" s="6"/>
      <c r="CF85" s="6"/>
      <c r="CG85" s="6"/>
      <c r="CH85" s="6"/>
      <c r="CI85" s="6"/>
      <c r="CJ85" s="6"/>
    </row>
    <row r="86" spans="2:88" ht="15" customHeight="1" x14ac:dyDescent="0.3">
      <c r="B86" s="102"/>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4"/>
      <c r="AR86" s="6"/>
      <c r="AS86" s="60"/>
      <c r="AT86" s="65"/>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
      <c r="BV86" s="6"/>
      <c r="BW86" s="6"/>
      <c r="BX86" s="6"/>
      <c r="BY86" s="6"/>
      <c r="BZ86" s="6"/>
      <c r="CA86" s="6"/>
      <c r="CB86" s="6"/>
      <c r="CC86" s="6"/>
      <c r="CD86" s="6"/>
      <c r="CE86" s="6"/>
      <c r="CF86" s="6"/>
      <c r="CG86" s="6"/>
      <c r="CH86" s="6"/>
      <c r="CI86" s="6"/>
      <c r="CJ86" s="6"/>
    </row>
    <row r="87" spans="2:88" ht="15" customHeight="1" x14ac:dyDescent="0.3">
      <c r="B87" s="105"/>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7"/>
      <c r="AR87" s="6"/>
      <c r="AS87" s="60"/>
      <c r="AT87" s="65"/>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
      <c r="BV87" s="6"/>
      <c r="BW87" s="6"/>
      <c r="BX87" s="6"/>
      <c r="BY87" s="6"/>
      <c r="BZ87" s="6"/>
      <c r="CA87" s="6"/>
      <c r="CB87" s="6"/>
      <c r="CC87" s="6"/>
      <c r="CD87" s="6"/>
      <c r="CE87" s="6"/>
      <c r="CF87" s="6"/>
      <c r="CG87" s="6"/>
      <c r="CH87" s="6"/>
      <c r="CI87" s="6"/>
      <c r="CJ87" s="6"/>
    </row>
    <row r="88" spans="2:88" ht="15" customHeight="1" x14ac:dyDescent="0.3">
      <c r="B88" s="1"/>
      <c r="AR88" s="6"/>
      <c r="AS88" s="60"/>
      <c r="AT88" s="65"/>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
      <c r="BV88" s="6"/>
      <c r="BW88" s="6"/>
      <c r="BX88" s="6"/>
      <c r="BY88" s="6"/>
      <c r="BZ88" s="6"/>
      <c r="CA88" s="6"/>
      <c r="CB88" s="6"/>
      <c r="CC88" s="6"/>
      <c r="CD88" s="6"/>
      <c r="CE88" s="6"/>
      <c r="CF88" s="6"/>
      <c r="CG88" s="6"/>
      <c r="CH88" s="6"/>
      <c r="CI88" s="6"/>
      <c r="CJ88" s="6"/>
    </row>
    <row r="89" spans="2:88" ht="15" customHeight="1" x14ac:dyDescent="0.3">
      <c r="B89" s="7" t="s">
        <v>1</v>
      </c>
      <c r="C89" s="7"/>
      <c r="D89" s="7"/>
      <c r="AR89" s="6"/>
      <c r="AS89" s="6"/>
      <c r="AT89" s="43"/>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row>
    <row r="90" spans="2:88" ht="4.95" customHeight="1" x14ac:dyDescent="0.3">
      <c r="B90" s="7"/>
      <c r="C90" s="7"/>
      <c r="D90" s="7"/>
      <c r="AR90" s="6"/>
      <c r="AS90" s="6"/>
      <c r="AT90" s="43"/>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row>
    <row r="91" spans="2:88" ht="15" customHeight="1" x14ac:dyDescent="0.3">
      <c r="B91" s="29" t="s">
        <v>66</v>
      </c>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R91" s="6"/>
      <c r="AS91" s="6"/>
      <c r="AT91" s="43"/>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row>
    <row r="92" spans="2:88" ht="15" customHeight="1" x14ac:dyDescent="0.3">
      <c r="B92" s="29"/>
      <c r="C92" s="30" t="s">
        <v>14</v>
      </c>
      <c r="D92" s="29" t="s">
        <v>167</v>
      </c>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R92" s="6"/>
      <c r="AS92" s="6"/>
      <c r="AT92" s="43"/>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row>
    <row r="93" spans="2:88" ht="15" customHeight="1" x14ac:dyDescent="0.3">
      <c r="B93" s="29"/>
      <c r="C93" s="30"/>
      <c r="D93" s="29" t="str">
        <f>"approved by the "&amp;Tables!$C$22&amp;";"</f>
        <v>approved by the City;</v>
      </c>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R93" s="6"/>
      <c r="AS93" s="6"/>
      <c r="AT93" s="43"/>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row>
    <row r="94" spans="2:88" ht="15" customHeight="1" x14ac:dyDescent="0.3">
      <c r="B94" s="29"/>
      <c r="C94" s="30" t="s">
        <v>14</v>
      </c>
      <c r="D94" s="29" t="s">
        <v>158</v>
      </c>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R94" s="6"/>
      <c r="AS94" s="6"/>
      <c r="AT94" s="43"/>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row>
    <row r="95" spans="2:88" ht="15" customHeight="1" x14ac:dyDescent="0.3">
      <c r="B95" s="29"/>
      <c r="C95" s="29"/>
      <c r="D95" s="29" t="s">
        <v>159</v>
      </c>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R95" s="6"/>
      <c r="AS95" s="6"/>
      <c r="AT95" s="43"/>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row>
    <row r="96" spans="2:88" ht="15" customHeight="1" x14ac:dyDescent="0.3">
      <c r="B96" s="29"/>
      <c r="C96" s="30" t="s">
        <v>14</v>
      </c>
      <c r="D96" s="29" t="s">
        <v>165</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R96" s="6"/>
      <c r="AS96" s="6"/>
      <c r="AT96" s="43"/>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row>
    <row r="97" spans="2:88" ht="15" customHeight="1" x14ac:dyDescent="0.3">
      <c r="B97" s="29"/>
      <c r="C97" s="29"/>
      <c r="D97" s="29" t="s">
        <v>166</v>
      </c>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R97" s="6"/>
      <c r="AS97" s="6"/>
      <c r="AT97" s="43"/>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row>
    <row r="98" spans="2:88" ht="15" customHeight="1" x14ac:dyDescent="0.3">
      <c r="B98" s="29"/>
      <c r="C98" s="30" t="s">
        <v>14</v>
      </c>
      <c r="D98" s="29" t="s">
        <v>210</v>
      </c>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R98" s="6"/>
      <c r="AS98" s="6"/>
      <c r="AT98" s="43"/>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row>
    <row r="99" spans="2:88" ht="15" customHeight="1" x14ac:dyDescent="0.3">
      <c r="B99" s="29"/>
      <c r="C99" s="29"/>
      <c r="D99" s="29" t="s">
        <v>151</v>
      </c>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R99" s="6"/>
      <c r="AS99" s="6"/>
      <c r="AT99" s="43"/>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row>
    <row r="100" spans="2:88" ht="15" customHeight="1" x14ac:dyDescent="0.3">
      <c r="D100" s="8" t="s">
        <v>45</v>
      </c>
      <c r="E100" s="93"/>
      <c r="F100" s="93"/>
      <c r="G100" s="93"/>
      <c r="H100" s="93"/>
      <c r="I100" s="93"/>
      <c r="J100" s="93"/>
      <c r="K100" s="93"/>
      <c r="L100" s="93"/>
      <c r="M100" s="93"/>
      <c r="N100" s="93"/>
      <c r="O100" s="93"/>
      <c r="P100" s="93"/>
      <c r="Q100" s="93"/>
      <c r="R100" s="93"/>
      <c r="S100" s="93"/>
      <c r="T100" s="93"/>
      <c r="U100" s="93"/>
      <c r="V100" s="93"/>
      <c r="W100" s="93"/>
      <c r="X100" s="93"/>
      <c r="Y100" s="93"/>
      <c r="AB100" s="8" t="s">
        <v>193</v>
      </c>
      <c r="AC100" s="8"/>
      <c r="AD100" s="8"/>
      <c r="AE100" s="8"/>
      <c r="AR100" s="6"/>
      <c r="AS100" s="6"/>
      <c r="AT100" s="43"/>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row>
    <row r="101" spans="2:88" ht="15" customHeight="1" x14ac:dyDescent="0.3">
      <c r="D101" s="8" t="s">
        <v>35</v>
      </c>
      <c r="E101" s="94"/>
      <c r="F101" s="94"/>
      <c r="G101" s="94"/>
      <c r="H101" s="94"/>
      <c r="I101" s="94"/>
      <c r="J101" s="94"/>
      <c r="K101" s="94"/>
      <c r="L101" s="94"/>
      <c r="M101" s="94"/>
      <c r="N101" s="94"/>
      <c r="O101" s="94"/>
      <c r="P101" s="94"/>
      <c r="Q101" s="94"/>
      <c r="R101" s="94"/>
      <c r="S101" s="94"/>
      <c r="T101" s="94"/>
      <c r="U101" s="94"/>
      <c r="V101" s="94"/>
      <c r="W101" s="94"/>
      <c r="X101" s="94"/>
      <c r="Y101" s="94"/>
      <c r="AR101" s="6"/>
      <c r="AS101" s="6"/>
      <c r="AT101" s="43"/>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row>
    <row r="102" spans="2:88" ht="15" customHeight="1" x14ac:dyDescent="0.3">
      <c r="D102" s="8" t="s">
        <v>36</v>
      </c>
      <c r="E102" s="94"/>
      <c r="F102" s="94"/>
      <c r="G102" s="94"/>
      <c r="H102" s="94"/>
      <c r="I102" s="94"/>
      <c r="J102" s="94"/>
      <c r="K102" s="94"/>
      <c r="L102" s="94"/>
      <c r="M102" s="94"/>
      <c r="N102" s="94"/>
      <c r="O102" s="94"/>
      <c r="P102" s="94"/>
      <c r="Q102" s="94"/>
      <c r="R102" s="94"/>
      <c r="S102" s="94"/>
      <c r="T102" s="94"/>
      <c r="U102" s="94"/>
      <c r="V102" s="94"/>
      <c r="W102" s="94"/>
      <c r="X102" s="94"/>
      <c r="Y102" s="94"/>
      <c r="AR102" s="6"/>
      <c r="AS102" s="6"/>
      <c r="AT102" s="43"/>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row>
    <row r="103" spans="2:88" ht="15" customHeight="1" x14ac:dyDescent="0.3">
      <c r="D103" s="8" t="s">
        <v>174</v>
      </c>
      <c r="E103" s="94"/>
      <c r="F103" s="94"/>
      <c r="G103" s="94"/>
      <c r="H103" s="94"/>
      <c r="I103" s="94"/>
      <c r="J103" s="94"/>
      <c r="K103" s="94"/>
      <c r="L103" s="12"/>
      <c r="M103" s="12"/>
      <c r="N103" s="73" t="s">
        <v>175</v>
      </c>
      <c r="O103" s="94"/>
      <c r="P103" s="94"/>
      <c r="Q103" s="94"/>
      <c r="R103" s="94"/>
      <c r="S103" s="12"/>
      <c r="T103" s="12"/>
      <c r="U103" s="12"/>
      <c r="V103" s="73" t="s">
        <v>176</v>
      </c>
      <c r="W103" s="95"/>
      <c r="X103" s="95"/>
      <c r="Y103" s="95"/>
      <c r="AR103" s="6"/>
      <c r="AS103" s="6"/>
      <c r="AT103" s="43"/>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row>
    <row r="104" spans="2:88" ht="15" customHeight="1" x14ac:dyDescent="0.3">
      <c r="C104" s="13"/>
      <c r="D104" s="8" t="s">
        <v>38</v>
      </c>
      <c r="E104" s="97"/>
      <c r="F104" s="97"/>
      <c r="G104" s="97"/>
      <c r="H104" s="97"/>
      <c r="I104" s="97"/>
      <c r="J104" s="97"/>
      <c r="K104" s="97"/>
      <c r="L104" s="97"/>
      <c r="M104" s="97"/>
      <c r="N104" s="97"/>
      <c r="O104" s="97"/>
      <c r="P104" s="97"/>
      <c r="Q104" s="97"/>
      <c r="R104" s="97"/>
      <c r="S104" s="97"/>
      <c r="T104" s="97"/>
      <c r="U104" s="97"/>
      <c r="V104" s="97"/>
      <c r="W104" s="97"/>
      <c r="X104" s="97"/>
      <c r="Y104" s="97"/>
      <c r="AR104" s="6"/>
      <c r="AS104" s="6"/>
      <c r="AT104" s="43"/>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row>
    <row r="105" spans="2:88" ht="15" customHeight="1" x14ac:dyDescent="0.3">
      <c r="D105" s="8" t="s">
        <v>42</v>
      </c>
      <c r="E105" s="98"/>
      <c r="F105" s="98"/>
      <c r="G105" s="98"/>
      <c r="H105" s="98"/>
      <c r="I105" s="98"/>
      <c r="U105" s="56"/>
      <c r="V105" s="56"/>
      <c r="W105" s="56"/>
      <c r="AR105" s="6"/>
      <c r="AS105" s="6"/>
      <c r="AT105" s="43"/>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row>
    <row r="106" spans="2:88" ht="15" customHeight="1" x14ac:dyDescent="0.3">
      <c r="D106" s="8"/>
      <c r="E106" s="12"/>
      <c r="F106" s="12"/>
      <c r="G106" s="12"/>
      <c r="H106" s="12"/>
      <c r="I106" s="12"/>
      <c r="U106" s="56"/>
      <c r="V106" s="56"/>
      <c r="W106" s="56"/>
      <c r="AR106" s="6"/>
      <c r="AS106" s="6"/>
      <c r="AT106" s="43"/>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row>
    <row r="107" spans="2:88" ht="15" customHeight="1" x14ac:dyDescent="0.3">
      <c r="D107" s="8" t="s">
        <v>46</v>
      </c>
      <c r="E107" s="42"/>
      <c r="F107" s="42"/>
      <c r="G107" s="42"/>
      <c r="H107" s="42"/>
      <c r="I107" s="42"/>
      <c r="J107" s="42"/>
      <c r="K107" s="42"/>
      <c r="L107" s="42"/>
      <c r="M107" s="42"/>
      <c r="N107" s="42"/>
      <c r="O107" s="42"/>
      <c r="P107" s="42"/>
      <c r="Q107" s="42"/>
      <c r="R107" s="42"/>
      <c r="S107" s="42"/>
      <c r="T107" s="42"/>
      <c r="U107" s="56"/>
      <c r="V107" s="56"/>
      <c r="W107" s="56"/>
      <c r="AB107" s="8" t="s">
        <v>39</v>
      </c>
      <c r="AC107" s="89"/>
      <c r="AD107" s="89"/>
      <c r="AE107" s="89"/>
      <c r="AF107" s="89"/>
      <c r="AG107" s="89"/>
      <c r="AR107" s="6"/>
      <c r="AS107" s="6"/>
      <c r="AT107" s="43"/>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row>
    <row r="108" spans="2:88" ht="15" customHeight="1" x14ac:dyDescent="0.3">
      <c r="AR108" s="6"/>
      <c r="AS108" s="6"/>
      <c r="AT108" s="43"/>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row>
    <row r="109" spans="2:88" ht="15" customHeight="1" x14ac:dyDescent="0.3">
      <c r="AR109" s="6"/>
      <c r="AS109" s="6"/>
      <c r="AT109" s="43"/>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row>
    <row r="110" spans="2:88" ht="15" customHeight="1" x14ac:dyDescent="0.3">
      <c r="AR110" s="6"/>
      <c r="AS110" s="6"/>
      <c r="AT110" s="43"/>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row>
    <row r="111" spans="2:88" ht="15" customHeight="1" x14ac:dyDescent="0.3">
      <c r="AR111" s="6"/>
      <c r="AS111" s="6"/>
      <c r="AT111" s="43"/>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row>
    <row r="112" spans="2:88" ht="15" customHeight="1" x14ac:dyDescent="0.3">
      <c r="AR112" s="6"/>
      <c r="AS112" s="6"/>
      <c r="AT112" s="43"/>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row>
    <row r="113" spans="2:88" ht="15" customHeight="1" x14ac:dyDescent="0.3">
      <c r="AR113" s="6"/>
      <c r="AS113" s="6"/>
      <c r="AT113" s="43"/>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row>
    <row r="114" spans="2:88" ht="15" customHeight="1" x14ac:dyDescent="0.3">
      <c r="AR114" s="6"/>
      <c r="AS114" s="6"/>
      <c r="AT114" s="43"/>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row>
    <row r="115" spans="2:88" ht="15" customHeight="1" x14ac:dyDescent="0.3">
      <c r="AR115" s="6"/>
      <c r="AS115" s="6"/>
      <c r="AT115" s="43"/>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row>
    <row r="116" spans="2:88" ht="15" customHeight="1" x14ac:dyDescent="0.3">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row>
    <row r="117" spans="2:88" ht="15" customHeight="1" x14ac:dyDescent="0.3">
      <c r="B117" s="84">
        <f>Tables!$C$13</f>
        <v>45566</v>
      </c>
      <c r="C117" s="84"/>
      <c r="D117" s="84"/>
      <c r="E117" s="84"/>
      <c r="F117" s="84"/>
      <c r="G117" s="84"/>
      <c r="H117" s="84"/>
      <c r="R117" s="85" t="s">
        <v>75</v>
      </c>
      <c r="S117" s="85"/>
      <c r="T117" s="85"/>
      <c r="U117" s="85"/>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row>
    <row r="118" spans="2:88" ht="15" customHeight="1" x14ac:dyDescent="0.3">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row>
    <row r="119" spans="2:88" ht="15" customHeight="1" x14ac:dyDescent="0.3">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row>
    <row r="120" spans="2:88" ht="15" customHeight="1" x14ac:dyDescent="0.3">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row>
  </sheetData>
  <sheetProtection algorithmName="SHA-512" hashValue="HmJGiy5Ogghl5j9o/DhGdGDwCo9H62QJuTnGKBshcR6PAQQoNn8e7x5NWyQPdsTYqCJ1mYY1YLGNDLLPoxftNw==" saltValue="tT79xllkNBdfQwSeDrFUQA==" spinCount="100000" sheet="1" objects="1" scenarios="1" selectLockedCells="1"/>
  <mergeCells count="147">
    <mergeCell ref="BD1:BZ4"/>
    <mergeCell ref="AR6:BF7"/>
    <mergeCell ref="E7:X7"/>
    <mergeCell ref="AE7:AJ7"/>
    <mergeCell ref="F11:AJ11"/>
    <mergeCell ref="E15:Y15"/>
    <mergeCell ref="AE15:AJ15"/>
    <mergeCell ref="E16:Y16"/>
    <mergeCell ref="AE16:AJ16"/>
    <mergeCell ref="E17:K17"/>
    <mergeCell ref="O17:R17"/>
    <mergeCell ref="W17:Y17"/>
    <mergeCell ref="AE17:AJ17"/>
    <mergeCell ref="N1:AK4"/>
    <mergeCell ref="E18:Y18"/>
    <mergeCell ref="E19:Y19"/>
    <mergeCell ref="AE19:AJ19"/>
    <mergeCell ref="AH21:AI21"/>
    <mergeCell ref="AH23:AI23"/>
    <mergeCell ref="B33:D33"/>
    <mergeCell ref="F33:H33"/>
    <mergeCell ref="K33:M33"/>
    <mergeCell ref="R33:T33"/>
    <mergeCell ref="Y33:AA33"/>
    <mergeCell ref="F36:H36"/>
    <mergeCell ref="K36:M36"/>
    <mergeCell ref="N36:O36"/>
    <mergeCell ref="R36:T36"/>
    <mergeCell ref="U36:V36"/>
    <mergeCell ref="Y36:AA36"/>
    <mergeCell ref="F34:H34"/>
    <mergeCell ref="K34:M34"/>
    <mergeCell ref="N34:O34"/>
    <mergeCell ref="R34:T34"/>
    <mergeCell ref="U34:V34"/>
    <mergeCell ref="Y34:AA34"/>
    <mergeCell ref="F40:H40"/>
    <mergeCell ref="K40:M40"/>
    <mergeCell ref="N40:O40"/>
    <mergeCell ref="R40:T40"/>
    <mergeCell ref="U40:V40"/>
    <mergeCell ref="Y40:AA40"/>
    <mergeCell ref="F38:H38"/>
    <mergeCell ref="K38:M38"/>
    <mergeCell ref="N38:O38"/>
    <mergeCell ref="R38:T38"/>
    <mergeCell ref="U38:V38"/>
    <mergeCell ref="Y38:AA38"/>
    <mergeCell ref="F44:H44"/>
    <mergeCell ref="K44:M44"/>
    <mergeCell ref="N44:O44"/>
    <mergeCell ref="R44:T44"/>
    <mergeCell ref="U44:V44"/>
    <mergeCell ref="Y44:AA44"/>
    <mergeCell ref="F42:H42"/>
    <mergeCell ref="K42:M42"/>
    <mergeCell ref="N42:O42"/>
    <mergeCell ref="R42:T42"/>
    <mergeCell ref="U42:V42"/>
    <mergeCell ref="Y42:AA42"/>
    <mergeCell ref="F48:H48"/>
    <mergeCell ref="K48:M48"/>
    <mergeCell ref="N48:O48"/>
    <mergeCell ref="R48:T48"/>
    <mergeCell ref="U48:V48"/>
    <mergeCell ref="Y48:AA48"/>
    <mergeCell ref="F46:H46"/>
    <mergeCell ref="K46:M46"/>
    <mergeCell ref="N46:O46"/>
    <mergeCell ref="R46:T46"/>
    <mergeCell ref="U46:V46"/>
    <mergeCell ref="Y46:AA46"/>
    <mergeCell ref="F52:H52"/>
    <mergeCell ref="K52:M52"/>
    <mergeCell ref="N52:O52"/>
    <mergeCell ref="R52:T52"/>
    <mergeCell ref="U52:V52"/>
    <mergeCell ref="Y52:AA52"/>
    <mergeCell ref="F50:H50"/>
    <mergeCell ref="K50:M50"/>
    <mergeCell ref="N50:O50"/>
    <mergeCell ref="R50:T50"/>
    <mergeCell ref="U50:V50"/>
    <mergeCell ref="Y50:AA50"/>
    <mergeCell ref="F56:H56"/>
    <mergeCell ref="K56:M56"/>
    <mergeCell ref="N56:O56"/>
    <mergeCell ref="R56:T56"/>
    <mergeCell ref="U56:V56"/>
    <mergeCell ref="Y56:AA56"/>
    <mergeCell ref="F54:H54"/>
    <mergeCell ref="K54:M54"/>
    <mergeCell ref="N54:O54"/>
    <mergeCell ref="R54:T54"/>
    <mergeCell ref="U54:V54"/>
    <mergeCell ref="Y54:AA54"/>
    <mergeCell ref="F60:H60"/>
    <mergeCell ref="K60:M60"/>
    <mergeCell ref="N60:O60"/>
    <mergeCell ref="R60:T60"/>
    <mergeCell ref="U60:V60"/>
    <mergeCell ref="Y60:AA60"/>
    <mergeCell ref="F58:H58"/>
    <mergeCell ref="K58:M58"/>
    <mergeCell ref="N58:O58"/>
    <mergeCell ref="R58:T58"/>
    <mergeCell ref="U58:V58"/>
    <mergeCell ref="Y58:AA58"/>
    <mergeCell ref="K64:M64"/>
    <mergeCell ref="N64:O64"/>
    <mergeCell ref="R64:T64"/>
    <mergeCell ref="U64:V64"/>
    <mergeCell ref="Y64:AA64"/>
    <mergeCell ref="B67:H67"/>
    <mergeCell ref="R67:U67"/>
    <mergeCell ref="F62:H62"/>
    <mergeCell ref="K62:M62"/>
    <mergeCell ref="N62:O62"/>
    <mergeCell ref="R62:T62"/>
    <mergeCell ref="U62:V62"/>
    <mergeCell ref="Y62:AA62"/>
    <mergeCell ref="AC107:AG107"/>
    <mergeCell ref="D69:Y69"/>
    <mergeCell ref="AE69:AJ69"/>
    <mergeCell ref="B82:AJ87"/>
    <mergeCell ref="E100:Y100"/>
    <mergeCell ref="E101:Y101"/>
    <mergeCell ref="E102:Y102"/>
    <mergeCell ref="K72:M72"/>
    <mergeCell ref="R72:T72"/>
    <mergeCell ref="Y72:AA72"/>
    <mergeCell ref="F73:H73"/>
    <mergeCell ref="K73:M73"/>
    <mergeCell ref="N73:O73"/>
    <mergeCell ref="R73:T73"/>
    <mergeCell ref="U73:V73"/>
    <mergeCell ref="Y73:AA73"/>
    <mergeCell ref="B73:D73"/>
    <mergeCell ref="B117:H117"/>
    <mergeCell ref="R117:U117"/>
    <mergeCell ref="B72:D72"/>
    <mergeCell ref="F72:H72"/>
    <mergeCell ref="E103:K103"/>
    <mergeCell ref="O103:R103"/>
    <mergeCell ref="W103:Y103"/>
    <mergeCell ref="E104:Y104"/>
    <mergeCell ref="E105:I105"/>
  </mergeCells>
  <conditionalFormatting sqref="B27">
    <cfRule type="expression" dxfId="102" priority="61">
      <formula>$AN$27=2</formula>
    </cfRule>
    <cfRule type="expression" dxfId="101" priority="60">
      <formula>$AM$27=1</formula>
    </cfRule>
    <cfRule type="expression" dxfId="100" priority="59">
      <formula>$AP$27=3</formula>
    </cfRule>
  </conditionalFormatting>
  <conditionalFormatting sqref="B29">
    <cfRule type="expression" dxfId="99" priority="62">
      <formula>$AP$29=3</formula>
    </cfRule>
    <cfRule type="expression" dxfId="98" priority="64">
      <formula>$AN$29=2</formula>
    </cfRule>
    <cfRule type="expression" dxfId="97" priority="63">
      <formula>$AM$29=1</formula>
    </cfRule>
  </conditionalFormatting>
  <conditionalFormatting sqref="B31">
    <cfRule type="expression" dxfId="96" priority="65">
      <formula>$AP$31=3</formula>
    </cfRule>
    <cfRule type="expression" dxfId="95" priority="67">
      <formula>$AN$31=2</formula>
    </cfRule>
    <cfRule type="expression" dxfId="94" priority="66">
      <formula>$AM$31=1</formula>
    </cfRule>
  </conditionalFormatting>
  <conditionalFormatting sqref="B75 E75">
    <cfRule type="expression" dxfId="93" priority="19">
      <formula>$AO$47=3</formula>
    </cfRule>
    <cfRule type="expression" dxfId="92" priority="20">
      <formula>$AM$47=0</formula>
    </cfRule>
  </conditionalFormatting>
  <conditionalFormatting sqref="B75">
    <cfRule type="expression" dxfId="91" priority="24">
      <formula>$AN$47=2</formula>
    </cfRule>
  </conditionalFormatting>
  <conditionalFormatting sqref="B77 E77">
    <cfRule type="expression" dxfId="90" priority="26">
      <formula>$AM$49=0</formula>
    </cfRule>
    <cfRule type="expression" dxfId="89" priority="25">
      <formula>$AN$49=3</formula>
    </cfRule>
  </conditionalFormatting>
  <conditionalFormatting sqref="B79 E79">
    <cfRule type="expression" dxfId="88" priority="18">
      <formula>$AO$51=3</formula>
    </cfRule>
    <cfRule type="expression" dxfId="87" priority="21">
      <formula>$AM$51=0</formula>
    </cfRule>
  </conditionalFormatting>
  <conditionalFormatting sqref="B79">
    <cfRule type="expression" dxfId="86" priority="23">
      <formula>$AN$51=2</formula>
    </cfRule>
  </conditionalFormatting>
  <conditionalFormatting sqref="B33:D33 F33:H33">
    <cfRule type="expression" dxfId="85" priority="34">
      <formula>$AO$23=0</formula>
    </cfRule>
    <cfRule type="expression" dxfId="84" priority="35">
      <formula>$AO$23=3</formula>
    </cfRule>
  </conditionalFormatting>
  <conditionalFormatting sqref="B72:D72 F72:H72">
    <cfRule type="expression" dxfId="83" priority="3">
      <formula>$AO$23=0</formula>
    </cfRule>
    <cfRule type="expression" dxfId="82" priority="4">
      <formula>$AO$23=3</formula>
    </cfRule>
  </conditionalFormatting>
  <conditionalFormatting sqref="B73:D73">
    <cfRule type="expression" dxfId="81" priority="2">
      <formula>ISBLANK(B73)</formula>
    </cfRule>
    <cfRule type="cellIs" priority="1" stopIfTrue="1" operator="greaterThan">
      <formula>0</formula>
    </cfRule>
  </conditionalFormatting>
  <conditionalFormatting sqref="B82:AJ87">
    <cfRule type="cellIs" priority="54" stopIfTrue="1" operator="greaterThan">
      <formula>0</formula>
    </cfRule>
    <cfRule type="expression" dxfId="80" priority="55">
      <formula>$AM$82=2</formula>
    </cfRule>
  </conditionalFormatting>
  <conditionalFormatting sqref="D69">
    <cfRule type="cellIs" dxfId="79" priority="43" operator="equal">
      <formula>0</formula>
    </cfRule>
  </conditionalFormatting>
  <conditionalFormatting sqref="E17">
    <cfRule type="expression" dxfId="78" priority="50">
      <formula>ISBLANK(E17)</formula>
    </cfRule>
  </conditionalFormatting>
  <conditionalFormatting sqref="E27">
    <cfRule type="expression" dxfId="77" priority="71">
      <formula>$AP$27=3</formula>
    </cfRule>
    <cfRule type="expression" dxfId="76" priority="70">
      <formula>$AM$27=1</formula>
    </cfRule>
  </conditionalFormatting>
  <conditionalFormatting sqref="E29">
    <cfRule type="expression" dxfId="75" priority="73">
      <formula>$AP$29=3</formula>
    </cfRule>
    <cfRule type="expression" dxfId="74" priority="72">
      <formula>$AM$29=1</formula>
    </cfRule>
  </conditionalFormatting>
  <conditionalFormatting sqref="E31">
    <cfRule type="expression" dxfId="73" priority="75">
      <formula>$AP$31=3</formula>
    </cfRule>
    <cfRule type="expression" dxfId="72" priority="74">
      <formula>$AM$31=1</formula>
    </cfRule>
  </conditionalFormatting>
  <conditionalFormatting sqref="E100:E101">
    <cfRule type="expression" dxfId="71" priority="49">
      <formula>ISBLANK(E100)</formula>
    </cfRule>
  </conditionalFormatting>
  <conditionalFormatting sqref="E103:E105">
    <cfRule type="expression" dxfId="70" priority="44">
      <formula>ISBLANK(E103)</formula>
    </cfRule>
  </conditionalFormatting>
  <conditionalFormatting sqref="E102:Y102">
    <cfRule type="expression" dxfId="69" priority="47">
      <formula>ISBLANK(E102)</formula>
    </cfRule>
  </conditionalFormatting>
  <conditionalFormatting sqref="F23">
    <cfRule type="expression" dxfId="68" priority="27">
      <formula>ISBLANK(F23)</formula>
    </cfRule>
  </conditionalFormatting>
  <conditionalFormatting sqref="F34 F36 F38 F40 F42 F44 F46 F48 F50 F52 F54 F56 F58 F60 F62">
    <cfRule type="expression" dxfId="67" priority="41">
      <formula>$AM34=2</formula>
    </cfRule>
    <cfRule type="cellIs" priority="40" stopIfTrue="1" operator="greaterThan">
      <formula>0</formula>
    </cfRule>
  </conditionalFormatting>
  <conditionalFormatting sqref="F73">
    <cfRule type="cellIs" priority="7" stopIfTrue="1" operator="greaterThan">
      <formula>0</formula>
    </cfRule>
    <cfRule type="expression" dxfId="66" priority="8">
      <formula>ISBLANK(F73)</formula>
    </cfRule>
  </conditionalFormatting>
  <conditionalFormatting sqref="K34 R34 K36 R36 K38 R38 K40 R40 K42 R42 K44 R44 K46 R46 K48 R48 K50 R50 K52 R52 K54 R54 K56 R56 K58 R58 K60 R60 K62 R62 K73 R73">
    <cfRule type="expression" dxfId="65" priority="88">
      <formula>$AN34=2</formula>
    </cfRule>
    <cfRule type="cellIs" priority="87" stopIfTrue="1" operator="greaterThan">
      <formula>0</formula>
    </cfRule>
    <cfRule type="expression" dxfId="64" priority="85">
      <formula>$AQ$19=1</formula>
    </cfRule>
    <cfRule type="expression" dxfId="63" priority="86">
      <formula>$AQ$19=2</formula>
    </cfRule>
  </conditionalFormatting>
  <conditionalFormatting sqref="K64:M64">
    <cfRule type="expression" dxfId="62" priority="91">
      <formula>$AN$19=1</formula>
    </cfRule>
    <cfRule type="expression" dxfId="61" priority="92">
      <formula>$AO$19=2</formula>
    </cfRule>
    <cfRule type="cellIs" priority="93" stopIfTrue="1" operator="greaterThan">
      <formula>0</formula>
    </cfRule>
    <cfRule type="cellIs" dxfId="60" priority="94" operator="equal">
      <formula>0</formula>
    </cfRule>
  </conditionalFormatting>
  <conditionalFormatting sqref="N34 U34 N36 U36 N38 U38 N40 U40 N42 U42 N44 U44 N46 U46 N48 U48 N50 U50 N52 U52 N54 U54 N56 U56 N58 U58 N60 U60 N62 U62 N64">
    <cfRule type="expression" dxfId="59" priority="89">
      <formula>$AM$19=0</formula>
    </cfRule>
    <cfRule type="expression" dxfId="58" priority="90">
      <formula>$AQ$19=3</formula>
    </cfRule>
  </conditionalFormatting>
  <conditionalFormatting sqref="N73 U73">
    <cfRule type="expression" dxfId="57" priority="16">
      <formula>$AM$19=0</formula>
    </cfRule>
    <cfRule type="expression" dxfId="56" priority="17">
      <formula>$AQ$19=3</formula>
    </cfRule>
  </conditionalFormatting>
  <conditionalFormatting sqref="O17">
    <cfRule type="expression" dxfId="55" priority="51">
      <formula>ISBLANK(O17)</formula>
    </cfRule>
  </conditionalFormatting>
  <conditionalFormatting sqref="O103">
    <cfRule type="expression" dxfId="54" priority="45">
      <formula>ISBLANK(O103)</formula>
    </cfRule>
  </conditionalFormatting>
  <conditionalFormatting sqref="R64">
    <cfRule type="cellIs" dxfId="53" priority="37" operator="equal">
      <formula>0</formula>
    </cfRule>
    <cfRule type="cellIs" priority="36" stopIfTrue="1" operator="greaterThan">
      <formula>0</formula>
    </cfRule>
  </conditionalFormatting>
  <conditionalFormatting sqref="R64:T64">
    <cfRule type="expression" dxfId="52" priority="28">
      <formula>$AQ$19=2</formula>
    </cfRule>
    <cfRule type="expression" dxfId="51" priority="29">
      <formula>$AQ$19=1</formula>
    </cfRule>
  </conditionalFormatting>
  <conditionalFormatting sqref="U64">
    <cfRule type="expression" dxfId="50" priority="32">
      <formula>$AM$19=0</formula>
    </cfRule>
    <cfRule type="expression" dxfId="49" priority="33">
      <formula>$AQ$19=3</formula>
    </cfRule>
  </conditionalFormatting>
  <conditionalFormatting sqref="V21 V23">
    <cfRule type="expression" dxfId="48" priority="79">
      <formula>$AM$21=0</formula>
    </cfRule>
    <cfRule type="expression" dxfId="47" priority="78">
      <formula>$AP$21=3</formula>
    </cfRule>
  </conditionalFormatting>
  <conditionalFormatting sqref="V25 Y25">
    <cfRule type="expression" dxfId="46" priority="96">
      <formula>$AM$19=0</formula>
    </cfRule>
    <cfRule type="expression" dxfId="45" priority="95">
      <formula>$AP$19=3</formula>
    </cfRule>
  </conditionalFormatting>
  <conditionalFormatting sqref="W17 F21">
    <cfRule type="expression" dxfId="44" priority="52">
      <formula>ISBLANK(F17)</formula>
    </cfRule>
  </conditionalFormatting>
  <conditionalFormatting sqref="W103">
    <cfRule type="expression" dxfId="43" priority="46">
      <formula>ISBLANK(W103)</formula>
    </cfRule>
  </conditionalFormatting>
  <conditionalFormatting sqref="Y34 Y36 Y38 Y40 Y42 Y44 Y46 Y48 Y50 Y52 Y54 Y56 Y58 Y60 Y62">
    <cfRule type="cellIs" priority="38" stopIfTrue="1" operator="greaterThan">
      <formula>0</formula>
    </cfRule>
    <cfRule type="expression" dxfId="42" priority="39">
      <formula>$AN34=2</formula>
    </cfRule>
  </conditionalFormatting>
  <conditionalFormatting sqref="Y64">
    <cfRule type="cellIs" dxfId="41" priority="31" operator="equal">
      <formula>0</formula>
    </cfRule>
    <cfRule type="cellIs" priority="30" stopIfTrue="1" operator="greaterThan">
      <formula>0</formula>
    </cfRule>
  </conditionalFormatting>
  <conditionalFormatting sqref="Y73">
    <cfRule type="cellIs" priority="5" stopIfTrue="1" operator="greaterThan">
      <formula>0</formula>
    </cfRule>
    <cfRule type="expression" dxfId="40" priority="6">
      <formula>$AN73=2</formula>
    </cfRule>
  </conditionalFormatting>
  <conditionalFormatting sqref="AC107">
    <cfRule type="expression" dxfId="39" priority="48">
      <formula>ISBLANK(AC107)</formula>
    </cfRule>
  </conditionalFormatting>
  <conditionalFormatting sqref="AE34 AH34 AE36 AH36 AE38 AH38 AE40 AH40 AE42 AH42 AE44 AH44 AE46 AH46 AE48 AH48 AE50 AH50 AE52 AH52 AE54 AH54 AE56 AH56 AE58 AH58 AE60 AH60 AE62 AH62">
    <cfRule type="expression" dxfId="38" priority="82">
      <formula>$AQ34=3</formula>
    </cfRule>
    <cfRule type="expression" priority="83" stopIfTrue="1">
      <formula>$AP34=1</formula>
    </cfRule>
    <cfRule type="expression" dxfId="37" priority="84">
      <formula>$AN34=2</formula>
    </cfRule>
  </conditionalFormatting>
  <conditionalFormatting sqref="AE73 AH73">
    <cfRule type="expression" dxfId="36" priority="11">
      <formula>$AN73=2</formula>
    </cfRule>
    <cfRule type="expression" priority="10" stopIfTrue="1">
      <formula>$AP73=1</formula>
    </cfRule>
    <cfRule type="expression" dxfId="35" priority="9">
      <formula>$AQ73=3</formula>
    </cfRule>
  </conditionalFormatting>
  <conditionalFormatting sqref="AE15:AJ15 E15:Y16 AE16 AE17:AJ17 E18:Y19 AE19:AJ19">
    <cfRule type="expression" dxfId="34" priority="53">
      <formula>ISBLANK(E15)</formula>
    </cfRule>
  </conditionalFormatting>
  <conditionalFormatting sqref="AE69:AJ69">
    <cfRule type="cellIs" dxfId="33" priority="42" operator="equal">
      <formula>0</formula>
    </cfRule>
  </conditionalFormatting>
  <conditionalFormatting sqref="AH21">
    <cfRule type="expression" dxfId="32" priority="77">
      <formula>$AN$21=1</formula>
    </cfRule>
    <cfRule type="cellIs" priority="76" stopIfTrue="1" operator="greaterThan">
      <formula>0</formula>
    </cfRule>
  </conditionalFormatting>
  <conditionalFormatting sqref="AH23">
    <cfRule type="cellIs" priority="80" stopIfTrue="1" operator="greaterThan">
      <formula>0</formula>
    </cfRule>
    <cfRule type="expression" dxfId="31" priority="81">
      <formula>$AO$21=1</formula>
    </cfRule>
  </conditionalFormatting>
  <printOptions horizontalCentered="1"/>
  <pageMargins left="0.25" right="0.25" top="0.25" bottom="0.25" header="0.3" footer="0.3"/>
  <pageSetup orientation="portrait" horizontalDpi="1200" verticalDpi="1200" r:id="rId1"/>
  <rowBreaks count="1" manualBreakCount="1">
    <brk id="6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7714-8EAB-46D5-BE4D-9EC551D9F166}">
  <sheetPr codeName="Sheet4">
    <tabColor theme="7"/>
  </sheetPr>
  <dimension ref="A1:CJ61"/>
  <sheetViews>
    <sheetView showGridLines="0" showRowColHeaders="0" showZeros="0" zoomScale="150" zoomScaleNormal="150" workbookViewId="0">
      <selection activeCell="E15" sqref="E15:Y15"/>
    </sheetView>
  </sheetViews>
  <sheetFormatPr defaultColWidth="0" defaultRowHeight="0" customHeight="1" zeroHeight="1" x14ac:dyDescent="0.3"/>
  <cols>
    <col min="1" max="1" width="1.77734375" style="2" customWidth="1"/>
    <col min="2" max="36" width="2.77734375" style="2" customWidth="1"/>
    <col min="37" max="37" width="1.77734375" style="2" customWidth="1"/>
    <col min="38" max="38" width="2.77734375" style="2" customWidth="1"/>
    <col min="39" max="39" width="4.6640625" style="71" hidden="1" customWidth="1"/>
    <col min="40" max="43" width="4.77734375" style="71" hidden="1" customWidth="1"/>
    <col min="44" max="79" width="2.77734375" style="2" customWidth="1"/>
    <col min="80" max="88" width="2.77734375" style="2" hidden="1" customWidth="1"/>
    <col min="89" max="89" width="8.88671875" style="2" hidden="1" customWidth="1"/>
    <col min="90" max="16384" width="8.88671875" style="2" hidden="1"/>
  </cols>
  <sheetData>
    <row r="1" spans="1:88" ht="15" customHeight="1" x14ac:dyDescent="0.3">
      <c r="G1" s="3"/>
      <c r="H1" s="3"/>
      <c r="I1" s="3"/>
      <c r="J1" s="3"/>
      <c r="K1" s="3"/>
      <c r="L1" s="3"/>
      <c r="M1" s="3"/>
      <c r="N1" s="86" t="s">
        <v>77</v>
      </c>
      <c r="O1" s="86"/>
      <c r="P1" s="86"/>
      <c r="Q1" s="86"/>
      <c r="R1" s="86"/>
      <c r="S1" s="86"/>
      <c r="T1" s="86"/>
      <c r="U1" s="86"/>
      <c r="V1" s="86"/>
      <c r="W1" s="86"/>
      <c r="X1" s="86"/>
      <c r="Y1" s="86"/>
      <c r="Z1" s="86"/>
      <c r="AA1" s="86"/>
      <c r="AB1" s="86"/>
      <c r="AC1" s="86"/>
      <c r="AD1" s="86"/>
      <c r="AE1" s="86"/>
      <c r="AF1" s="86"/>
      <c r="AG1" s="86"/>
      <c r="AH1" s="86"/>
      <c r="AI1" s="86"/>
      <c r="AJ1" s="86"/>
      <c r="AK1" s="86"/>
      <c r="BD1" s="86" t="str">
        <f>N1</f>
        <v>Form 1D - Non Qualifying Development
Waiver Request Form</v>
      </c>
      <c r="BE1" s="86"/>
      <c r="BF1" s="86"/>
      <c r="BG1" s="86"/>
      <c r="BH1" s="86"/>
      <c r="BI1" s="86"/>
      <c r="BJ1" s="86"/>
      <c r="BK1" s="86"/>
      <c r="BL1" s="86"/>
      <c r="BM1" s="86"/>
      <c r="BN1" s="86"/>
      <c r="BO1" s="86"/>
      <c r="BP1" s="86"/>
      <c r="BQ1" s="86"/>
      <c r="BR1" s="86"/>
      <c r="BS1" s="86"/>
      <c r="BT1" s="86"/>
      <c r="BU1" s="86"/>
      <c r="BV1" s="86"/>
      <c r="BW1" s="86"/>
      <c r="BX1" s="86"/>
      <c r="BY1" s="86"/>
      <c r="BZ1" s="86"/>
    </row>
    <row r="2" spans="1:88" ht="15" customHeight="1" x14ac:dyDescent="0.3">
      <c r="E2" s="3"/>
      <c r="F2" s="3"/>
      <c r="G2" s="3"/>
      <c r="H2" s="3"/>
      <c r="I2" s="3"/>
      <c r="J2" s="3"/>
      <c r="K2" s="3"/>
      <c r="L2" s="3"/>
      <c r="M2" s="3"/>
      <c r="N2" s="86"/>
      <c r="O2" s="86"/>
      <c r="P2" s="86"/>
      <c r="Q2" s="86"/>
      <c r="R2" s="86"/>
      <c r="S2" s="86"/>
      <c r="T2" s="86"/>
      <c r="U2" s="86"/>
      <c r="V2" s="86"/>
      <c r="W2" s="86"/>
      <c r="X2" s="86"/>
      <c r="Y2" s="86"/>
      <c r="Z2" s="86"/>
      <c r="AA2" s="86"/>
      <c r="AB2" s="86"/>
      <c r="AC2" s="86"/>
      <c r="AD2" s="86"/>
      <c r="AE2" s="86"/>
      <c r="AF2" s="86"/>
      <c r="AG2" s="86"/>
      <c r="AH2" s="86"/>
      <c r="AI2" s="86"/>
      <c r="AJ2" s="86"/>
      <c r="AK2" s="86"/>
      <c r="BD2" s="86"/>
      <c r="BE2" s="86"/>
      <c r="BF2" s="86"/>
      <c r="BG2" s="86"/>
      <c r="BH2" s="86"/>
      <c r="BI2" s="86"/>
      <c r="BJ2" s="86"/>
      <c r="BK2" s="86"/>
      <c r="BL2" s="86"/>
      <c r="BM2" s="86"/>
      <c r="BN2" s="86"/>
      <c r="BO2" s="86"/>
      <c r="BP2" s="86"/>
      <c r="BQ2" s="86"/>
      <c r="BR2" s="86"/>
      <c r="BS2" s="86"/>
      <c r="BT2" s="86"/>
      <c r="BU2" s="86"/>
      <c r="BV2" s="86"/>
      <c r="BW2" s="86"/>
      <c r="BX2" s="86"/>
      <c r="BY2" s="86"/>
      <c r="BZ2" s="86"/>
    </row>
    <row r="3" spans="1:88" ht="15" customHeight="1" x14ac:dyDescent="0.3">
      <c r="E3" s="3"/>
      <c r="F3" s="3"/>
      <c r="G3" s="3"/>
      <c r="H3" s="3"/>
      <c r="I3" s="3"/>
      <c r="J3" s="3"/>
      <c r="K3" s="3"/>
      <c r="L3" s="3"/>
      <c r="M3" s="3"/>
      <c r="N3" s="86"/>
      <c r="O3" s="86"/>
      <c r="P3" s="86"/>
      <c r="Q3" s="86"/>
      <c r="R3" s="86"/>
      <c r="S3" s="86"/>
      <c r="T3" s="86"/>
      <c r="U3" s="86"/>
      <c r="V3" s="86"/>
      <c r="W3" s="86"/>
      <c r="X3" s="86"/>
      <c r="Y3" s="86"/>
      <c r="Z3" s="86"/>
      <c r="AA3" s="86"/>
      <c r="AB3" s="86"/>
      <c r="AC3" s="86"/>
      <c r="AD3" s="86"/>
      <c r="AE3" s="86"/>
      <c r="AF3" s="86"/>
      <c r="AG3" s="86"/>
      <c r="AH3" s="86"/>
      <c r="AI3" s="86"/>
      <c r="AJ3" s="86"/>
      <c r="AK3" s="86"/>
      <c r="BD3" s="86"/>
      <c r="BE3" s="86"/>
      <c r="BF3" s="86"/>
      <c r="BG3" s="86"/>
      <c r="BH3" s="86"/>
      <c r="BI3" s="86"/>
      <c r="BJ3" s="86"/>
      <c r="BK3" s="86"/>
      <c r="BL3" s="86"/>
      <c r="BM3" s="86"/>
      <c r="BN3" s="86"/>
      <c r="BO3" s="86"/>
      <c r="BP3" s="86"/>
      <c r="BQ3" s="86"/>
      <c r="BR3" s="86"/>
      <c r="BS3" s="86"/>
      <c r="BT3" s="86"/>
      <c r="BU3" s="86"/>
      <c r="BV3" s="86"/>
      <c r="BW3" s="86"/>
      <c r="BX3" s="86"/>
      <c r="BY3" s="86"/>
      <c r="BZ3" s="86"/>
    </row>
    <row r="4" spans="1:88" ht="15" customHeight="1" x14ac:dyDescent="0.3">
      <c r="E4" s="3"/>
      <c r="F4" s="3"/>
      <c r="G4" s="3"/>
      <c r="H4" s="3"/>
      <c r="I4" s="3"/>
      <c r="J4" s="3"/>
      <c r="K4" s="3"/>
      <c r="L4" s="3"/>
      <c r="M4" s="3"/>
      <c r="N4" s="86"/>
      <c r="O4" s="86"/>
      <c r="P4" s="86"/>
      <c r="Q4" s="86"/>
      <c r="R4" s="86"/>
      <c r="S4" s="86"/>
      <c r="T4" s="86"/>
      <c r="U4" s="86"/>
      <c r="V4" s="86"/>
      <c r="W4" s="86"/>
      <c r="X4" s="86"/>
      <c r="Y4" s="86"/>
      <c r="Z4" s="86"/>
      <c r="AA4" s="86"/>
      <c r="AB4" s="86"/>
      <c r="AC4" s="86"/>
      <c r="AD4" s="86"/>
      <c r="AE4" s="86"/>
      <c r="AF4" s="86"/>
      <c r="AG4" s="86"/>
      <c r="AH4" s="86"/>
      <c r="AI4" s="86"/>
      <c r="AJ4" s="86"/>
      <c r="AK4" s="86"/>
      <c r="BD4" s="86"/>
      <c r="BE4" s="86"/>
      <c r="BF4" s="86"/>
      <c r="BG4" s="86"/>
      <c r="BH4" s="86"/>
      <c r="BI4" s="86"/>
      <c r="BJ4" s="86"/>
      <c r="BK4" s="86"/>
      <c r="BL4" s="86"/>
      <c r="BM4" s="86"/>
      <c r="BN4" s="86"/>
      <c r="BO4" s="86"/>
      <c r="BP4" s="86"/>
      <c r="BQ4" s="86"/>
      <c r="BR4" s="86"/>
      <c r="BS4" s="86"/>
      <c r="BT4" s="86"/>
      <c r="BU4" s="86"/>
      <c r="BV4" s="86"/>
      <c r="BW4" s="86"/>
      <c r="BX4" s="86"/>
      <c r="BY4" s="86"/>
      <c r="BZ4" s="86"/>
    </row>
    <row r="5" spans="1:88" ht="4.95" customHeight="1" x14ac:dyDescent="0.3">
      <c r="E5" s="3"/>
      <c r="F5" s="3"/>
      <c r="G5" s="3"/>
      <c r="H5" s="3"/>
      <c r="I5" s="3"/>
      <c r="J5" s="3"/>
      <c r="K5" s="3"/>
      <c r="L5" s="3"/>
      <c r="M5" s="3"/>
      <c r="N5" s="3"/>
      <c r="O5" s="3"/>
      <c r="P5" s="3"/>
      <c r="Q5" s="3"/>
      <c r="R5" s="3"/>
      <c r="S5" s="3"/>
      <c r="T5" s="3"/>
      <c r="U5" s="3"/>
      <c r="V5" s="3"/>
      <c r="W5" s="3"/>
      <c r="X5" s="3"/>
      <c r="Y5" s="3"/>
      <c r="Z5" s="3"/>
      <c r="AA5" s="3"/>
      <c r="AB5" s="4"/>
      <c r="AC5" s="4"/>
      <c r="AD5" s="4"/>
      <c r="AE5" s="4"/>
      <c r="AF5" s="4"/>
      <c r="AG5" s="4"/>
      <c r="AH5" s="4"/>
      <c r="AI5" s="4"/>
      <c r="AJ5" s="4"/>
    </row>
    <row r="6" spans="1:88" ht="15" customHeight="1" x14ac:dyDescent="0.3">
      <c r="A6" s="14"/>
      <c r="B6" s="15" t="s">
        <v>16</v>
      </c>
      <c r="C6" s="15"/>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7"/>
      <c r="AR6" s="87" t="s">
        <v>8</v>
      </c>
      <c r="AS6" s="87"/>
      <c r="AT6" s="87"/>
      <c r="AU6" s="87"/>
      <c r="AV6" s="87"/>
      <c r="AW6" s="87"/>
      <c r="AX6" s="87"/>
      <c r="AY6" s="87"/>
      <c r="AZ6" s="87"/>
      <c r="BA6" s="87"/>
      <c r="BB6" s="87"/>
      <c r="BC6" s="87"/>
      <c r="BD6" s="87"/>
      <c r="BE6" s="87"/>
      <c r="BF6" s="87"/>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row>
    <row r="7" spans="1:88" ht="15" customHeight="1" x14ac:dyDescent="0.3">
      <c r="A7" s="18"/>
      <c r="B7" s="19" t="s">
        <v>5</v>
      </c>
      <c r="C7" s="19"/>
      <c r="D7" s="19"/>
      <c r="E7" s="92"/>
      <c r="F7" s="92"/>
      <c r="G7" s="92"/>
      <c r="H7" s="92"/>
      <c r="I7" s="92"/>
      <c r="J7" s="92"/>
      <c r="K7" s="92"/>
      <c r="L7" s="92"/>
      <c r="M7" s="92"/>
      <c r="N7" s="92"/>
      <c r="O7" s="92"/>
      <c r="P7" s="92"/>
      <c r="Q7" s="92"/>
      <c r="R7" s="92"/>
      <c r="S7" s="92"/>
      <c r="T7" s="92"/>
      <c r="U7" s="92"/>
      <c r="V7" s="92"/>
      <c r="W7" s="92"/>
      <c r="X7" s="92"/>
      <c r="Y7" s="19"/>
      <c r="Z7" s="19"/>
      <c r="AA7" s="19"/>
      <c r="AB7" s="19"/>
      <c r="AC7" s="19"/>
      <c r="AD7" s="21" t="s">
        <v>2</v>
      </c>
      <c r="AE7" s="88"/>
      <c r="AF7" s="88"/>
      <c r="AG7" s="88"/>
      <c r="AH7" s="88"/>
      <c r="AI7" s="88"/>
      <c r="AJ7" s="88"/>
      <c r="AK7" s="22"/>
      <c r="AR7" s="87"/>
      <c r="AS7" s="87"/>
      <c r="AT7" s="87"/>
      <c r="AU7" s="87"/>
      <c r="AV7" s="87"/>
      <c r="AW7" s="87"/>
      <c r="AX7" s="87"/>
      <c r="AY7" s="87"/>
      <c r="AZ7" s="87"/>
      <c r="BA7" s="87"/>
      <c r="BB7" s="87"/>
      <c r="BC7" s="87"/>
      <c r="BD7" s="87"/>
      <c r="BE7" s="87"/>
      <c r="BF7" s="87"/>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row>
    <row r="8" spans="1:88" ht="4.95" customHeight="1" x14ac:dyDescent="0.3">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21"/>
      <c r="AG8" s="23"/>
      <c r="AH8" s="23"/>
      <c r="AI8" s="23"/>
      <c r="AJ8" s="23"/>
      <c r="AK8" s="22"/>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row>
    <row r="9" spans="1:88" ht="15" customHeight="1" x14ac:dyDescent="0.3">
      <c r="A9" s="18"/>
      <c r="B9" s="19" t="s">
        <v>3</v>
      </c>
      <c r="C9" s="19"/>
      <c r="D9" s="19"/>
      <c r="E9" s="19"/>
      <c r="F9" s="19"/>
      <c r="G9" s="24"/>
      <c r="H9" s="19" t="s">
        <v>26</v>
      </c>
      <c r="I9" s="19"/>
      <c r="J9" s="19"/>
      <c r="K9" s="19"/>
      <c r="L9" s="19"/>
      <c r="M9" s="19"/>
      <c r="N9" s="24"/>
      <c r="O9" s="19" t="s">
        <v>27</v>
      </c>
      <c r="P9" s="19"/>
      <c r="Q9" s="19"/>
      <c r="R9" s="19"/>
      <c r="S9" s="19"/>
      <c r="T9" s="19"/>
      <c r="U9" s="19"/>
      <c r="V9" s="19"/>
      <c r="W9" s="24"/>
      <c r="X9" s="19" t="s">
        <v>29</v>
      </c>
      <c r="Y9" s="19"/>
      <c r="Z9" s="19"/>
      <c r="AA9" s="19"/>
      <c r="AB9" s="19"/>
      <c r="AC9" s="24"/>
      <c r="AD9" s="19" t="s">
        <v>30</v>
      </c>
      <c r="AE9" s="19"/>
      <c r="AF9" s="19"/>
      <c r="AG9" s="19"/>
      <c r="AH9" s="19"/>
      <c r="AI9" s="19"/>
      <c r="AJ9" s="19"/>
      <c r="AK9" s="22"/>
      <c r="AR9" s="60">
        <v>1</v>
      </c>
      <c r="AS9" s="29" t="s">
        <v>228</v>
      </c>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28"/>
    </row>
    <row r="10" spans="1:88" ht="4.95" customHeight="1" x14ac:dyDescent="0.3">
      <c r="A10" s="1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22"/>
      <c r="AR10" s="64"/>
      <c r="AS10" s="64"/>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row>
    <row r="11" spans="1:88" ht="15" customHeight="1" x14ac:dyDescent="0.3">
      <c r="A11" s="18"/>
      <c r="B11" s="19" t="s">
        <v>4</v>
      </c>
      <c r="C11" s="19"/>
      <c r="D11" s="19"/>
      <c r="E11" s="19"/>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22"/>
      <c r="AR11" s="64"/>
      <c r="AS11" s="29" t="s">
        <v>225</v>
      </c>
      <c r="CJ11" s="6"/>
    </row>
    <row r="12" spans="1:88" ht="4.95" customHeight="1" x14ac:dyDescent="0.3">
      <c r="A12" s="2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6"/>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6"/>
    </row>
    <row r="13" spans="1:88" ht="4.95" customHeight="1" x14ac:dyDescent="0.3">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6"/>
    </row>
    <row r="14" spans="1:88" ht="15" customHeight="1" x14ac:dyDescent="0.3">
      <c r="B14" s="7" t="s">
        <v>49</v>
      </c>
      <c r="C14" s="7"/>
      <c r="D14" s="7"/>
      <c r="AR14" s="60">
        <v>2</v>
      </c>
      <c r="AS14" s="69" t="s">
        <v>212</v>
      </c>
      <c r="AT14" s="60"/>
      <c r="AU14" s="60"/>
      <c r="CJ14" s="9"/>
    </row>
    <row r="15" spans="1:88" ht="15" customHeight="1" x14ac:dyDescent="0.3">
      <c r="D15" s="8" t="s">
        <v>35</v>
      </c>
      <c r="E15" s="93"/>
      <c r="F15" s="93"/>
      <c r="G15" s="93"/>
      <c r="H15" s="93"/>
      <c r="I15" s="93"/>
      <c r="J15" s="93"/>
      <c r="K15" s="93"/>
      <c r="L15" s="93"/>
      <c r="M15" s="93"/>
      <c r="N15" s="93"/>
      <c r="O15" s="93"/>
      <c r="P15" s="93"/>
      <c r="Q15" s="93"/>
      <c r="R15" s="93"/>
      <c r="S15" s="93"/>
      <c r="T15" s="93"/>
      <c r="U15" s="93"/>
      <c r="V15" s="93"/>
      <c r="W15" s="93"/>
      <c r="X15" s="93"/>
      <c r="Y15" s="93"/>
      <c r="AD15" s="8" t="s">
        <v>39</v>
      </c>
      <c r="AE15" s="89"/>
      <c r="AF15" s="89"/>
      <c r="AG15" s="89"/>
      <c r="AH15" s="89"/>
      <c r="AI15" s="89"/>
      <c r="AJ15" s="89"/>
      <c r="AR15" s="60"/>
      <c r="AS15" s="60" t="s">
        <v>9</v>
      </c>
      <c r="AT15" s="69" t="s">
        <v>181</v>
      </c>
      <c r="AU15" s="60"/>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43"/>
    </row>
    <row r="16" spans="1:88" ht="15" customHeight="1" x14ac:dyDescent="0.3">
      <c r="D16" s="8" t="s">
        <v>36</v>
      </c>
      <c r="E16" s="94"/>
      <c r="F16" s="94"/>
      <c r="G16" s="94"/>
      <c r="H16" s="94"/>
      <c r="I16" s="94"/>
      <c r="J16" s="94"/>
      <c r="K16" s="94"/>
      <c r="L16" s="94"/>
      <c r="M16" s="94"/>
      <c r="N16" s="94"/>
      <c r="O16" s="94"/>
      <c r="P16" s="94"/>
      <c r="Q16" s="94"/>
      <c r="R16" s="94"/>
      <c r="S16" s="94"/>
      <c r="T16" s="94"/>
      <c r="U16" s="94"/>
      <c r="V16" s="94"/>
      <c r="W16" s="94"/>
      <c r="X16" s="94"/>
      <c r="Y16" s="94"/>
      <c r="AB16" s="8"/>
      <c r="AD16" s="8" t="s">
        <v>40</v>
      </c>
      <c r="AE16" s="118"/>
      <c r="AF16" s="118"/>
      <c r="AG16" s="118"/>
      <c r="AH16" s="118"/>
      <c r="AI16" s="118"/>
      <c r="AJ16" s="118"/>
      <c r="AR16" s="60"/>
      <c r="AS16" s="60" t="s">
        <v>10</v>
      </c>
      <c r="AT16" s="69" t="s">
        <v>185</v>
      </c>
      <c r="AU16" s="60"/>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6"/>
    </row>
    <row r="17" spans="2:88" ht="15" customHeight="1" x14ac:dyDescent="0.3">
      <c r="C17" s="10"/>
      <c r="D17" s="8" t="s">
        <v>174</v>
      </c>
      <c r="E17" s="94"/>
      <c r="F17" s="94"/>
      <c r="G17" s="94"/>
      <c r="H17" s="94"/>
      <c r="I17" s="94"/>
      <c r="J17" s="94"/>
      <c r="K17" s="94"/>
      <c r="L17" s="12"/>
      <c r="M17" s="12"/>
      <c r="N17" s="73" t="s">
        <v>175</v>
      </c>
      <c r="O17" s="94"/>
      <c r="P17" s="94"/>
      <c r="Q17" s="94"/>
      <c r="R17" s="94"/>
      <c r="S17" s="12"/>
      <c r="T17" s="12"/>
      <c r="U17" s="12"/>
      <c r="V17" s="73" t="s">
        <v>176</v>
      </c>
      <c r="W17" s="95"/>
      <c r="X17" s="95"/>
      <c r="Y17" s="95"/>
      <c r="Z17" s="10"/>
      <c r="AA17" s="10"/>
      <c r="AC17" s="10"/>
      <c r="AD17" s="8" t="s">
        <v>41</v>
      </c>
      <c r="AE17" s="121"/>
      <c r="AF17" s="121"/>
      <c r="AG17" s="121"/>
      <c r="AH17" s="121"/>
      <c r="AI17" s="121"/>
      <c r="AJ17" s="121"/>
      <c r="AR17" s="60"/>
      <c r="AS17" s="60"/>
      <c r="AU17" s="60"/>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row>
    <row r="18" spans="2:88" ht="15" customHeight="1" x14ac:dyDescent="0.3">
      <c r="C18" s="10"/>
      <c r="D18" s="8" t="s">
        <v>37</v>
      </c>
      <c r="E18" s="94"/>
      <c r="F18" s="94"/>
      <c r="G18" s="94"/>
      <c r="H18" s="94"/>
      <c r="I18" s="94"/>
      <c r="J18" s="94"/>
      <c r="K18" s="94"/>
      <c r="L18" s="93"/>
      <c r="M18" s="93"/>
      <c r="N18" s="93"/>
      <c r="O18" s="94"/>
      <c r="P18" s="94"/>
      <c r="Q18" s="94"/>
      <c r="R18" s="94"/>
      <c r="S18" s="93"/>
      <c r="T18" s="93"/>
      <c r="U18" s="93"/>
      <c r="V18" s="93"/>
      <c r="W18" s="94"/>
      <c r="X18" s="94"/>
      <c r="Y18" s="94"/>
      <c r="Z18" s="10"/>
      <c r="AA18" s="10"/>
      <c r="AC18" s="10"/>
      <c r="AE18" s="12"/>
      <c r="AF18" s="12"/>
      <c r="AG18" s="12"/>
      <c r="AH18" s="12"/>
      <c r="AI18" s="12"/>
      <c r="AJ18" s="12"/>
      <c r="AR18" s="60">
        <v>3</v>
      </c>
      <c r="AS18" s="69" t="s">
        <v>211</v>
      </c>
      <c r="AT18" s="60"/>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row>
    <row r="19" spans="2:88" ht="15" customHeight="1" x14ac:dyDescent="0.3">
      <c r="C19" s="10"/>
      <c r="D19" s="8" t="s">
        <v>38</v>
      </c>
      <c r="E19" s="111"/>
      <c r="F19" s="94"/>
      <c r="G19" s="94"/>
      <c r="H19" s="94"/>
      <c r="I19" s="94"/>
      <c r="J19" s="94"/>
      <c r="K19" s="94"/>
      <c r="L19" s="94"/>
      <c r="M19" s="94"/>
      <c r="N19" s="94"/>
      <c r="O19" s="94"/>
      <c r="P19" s="94"/>
      <c r="Q19" s="94"/>
      <c r="R19" s="94"/>
      <c r="S19" s="94"/>
      <c r="T19" s="94"/>
      <c r="U19" s="94"/>
      <c r="V19" s="94"/>
      <c r="W19" s="94"/>
      <c r="X19" s="94"/>
      <c r="Y19" s="94"/>
      <c r="Z19" s="10"/>
      <c r="AA19" s="10"/>
      <c r="AC19" s="10"/>
      <c r="AD19" s="8" t="s">
        <v>42</v>
      </c>
      <c r="AE19" s="110"/>
      <c r="AF19" s="110"/>
      <c r="AG19" s="110"/>
      <c r="AH19" s="110"/>
      <c r="AI19" s="110"/>
      <c r="AJ19" s="110"/>
      <c r="AR19" s="60"/>
      <c r="AS19" s="60" t="s">
        <v>9</v>
      </c>
      <c r="AT19" s="69" t="s">
        <v>181</v>
      </c>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row>
    <row r="20" spans="2:88" ht="4.95" customHeight="1" x14ac:dyDescent="0.3">
      <c r="AR20" s="60"/>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row>
    <row r="21" spans="2:88" ht="15" customHeight="1" x14ac:dyDescent="0.3">
      <c r="B21" s="2" t="s">
        <v>69</v>
      </c>
      <c r="C21" s="8"/>
      <c r="G21" s="75"/>
      <c r="H21" s="2" t="s">
        <v>81</v>
      </c>
      <c r="M21" s="27"/>
      <c r="U21" s="75"/>
      <c r="V21" s="2" t="s">
        <v>82</v>
      </c>
      <c r="AS21" s="60" t="s">
        <v>10</v>
      </c>
      <c r="AT21" s="69" t="s">
        <v>186</v>
      </c>
    </row>
    <row r="22" spans="2:88" ht="4.95" customHeight="1" x14ac:dyDescent="0.3">
      <c r="C22" s="8"/>
      <c r="D22" s="8"/>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row>
    <row r="23" spans="2:88" ht="15" customHeight="1" x14ac:dyDescent="0.3">
      <c r="C23" s="8"/>
      <c r="D23" s="8"/>
      <c r="G23" s="75"/>
      <c r="H23" s="2" t="s">
        <v>80</v>
      </c>
      <c r="AR23" s="6">
        <v>4</v>
      </c>
      <c r="AS23" s="69" t="s">
        <v>184</v>
      </c>
      <c r="AT23" s="70"/>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row>
    <row r="24" spans="2:88" ht="4.95" customHeight="1" x14ac:dyDescent="0.3">
      <c r="AR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row>
    <row r="25" spans="2:88" ht="15" customHeight="1" x14ac:dyDescent="0.3">
      <c r="F25" s="8" t="s">
        <v>70</v>
      </c>
      <c r="G25" s="75"/>
      <c r="H25" s="10" t="s">
        <v>71</v>
      </c>
      <c r="I25" s="39"/>
      <c r="J25" s="75"/>
      <c r="K25" s="10" t="s">
        <v>72</v>
      </c>
      <c r="Q25" s="8" t="s">
        <v>78</v>
      </c>
      <c r="R25" s="129"/>
      <c r="S25" s="129"/>
      <c r="T25" s="129"/>
      <c r="U25" s="129"/>
      <c r="V25" s="114" t="str">
        <f>IF($AP$25=0,"Units?",IF($AP$25=1,"ac",IF($AP$25=2,"sq-ft","Error")))</f>
        <v>Units?</v>
      </c>
      <c r="W25" s="114"/>
      <c r="AD25" s="8" t="s">
        <v>79</v>
      </c>
      <c r="AE25" s="129"/>
      <c r="AF25" s="129"/>
      <c r="AG25" s="129"/>
      <c r="AH25" s="129"/>
      <c r="AI25" s="114" t="str">
        <f>IF($AP$25=0,"Units?",IF($AP$25=1,"ac",IF($AP$25=2,"sq-ft","Error")))</f>
        <v>Units?</v>
      </c>
      <c r="AJ25" s="114"/>
      <c r="AM25" s="72">
        <f>IF(AND(ISBLANK(G25),ISBLANK(J25)),0,1)</f>
        <v>0</v>
      </c>
      <c r="AN25" s="72">
        <f>IF(ISBLANK(G25),0,1)</f>
        <v>0</v>
      </c>
      <c r="AO25" s="72">
        <f>IF(ISBLANK(J25),0,2)</f>
        <v>0</v>
      </c>
      <c r="AP25" s="72">
        <f>SUM(AN25:AO25)</f>
        <v>0</v>
      </c>
      <c r="AQ25" s="72">
        <f>IF(ISBLANK(G25),1,IF(ISBLANK(J25),2,3))</f>
        <v>1</v>
      </c>
      <c r="AR25" s="6"/>
      <c r="AS25" s="60" t="s">
        <v>9</v>
      </c>
      <c r="AT25" s="69" t="s">
        <v>181</v>
      </c>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row>
    <row r="26" spans="2:88" ht="4.95" customHeight="1" x14ac:dyDescent="0.3">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row>
    <row r="27" spans="2:88" ht="15" customHeight="1" x14ac:dyDescent="0.3">
      <c r="B27" s="75"/>
      <c r="C27" s="2" t="s">
        <v>20</v>
      </c>
      <c r="E27" s="75"/>
      <c r="F27" s="2" t="s">
        <v>21</v>
      </c>
      <c r="H27" s="2" t="s">
        <v>32</v>
      </c>
      <c r="AM27" s="72">
        <f>IF(AND(ISBLANK(B27),ISBLANK(E27)),1,2)</f>
        <v>1</v>
      </c>
      <c r="AN27" s="72">
        <f>IF(ISBLANK(B27),1,2)</f>
        <v>1</v>
      </c>
      <c r="AQ27" s="72">
        <f>IF(ISBLANK(B27),1,IF(ISBLANK(E27),2,3))</f>
        <v>1</v>
      </c>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row>
    <row r="28" spans="2:88" ht="4.95" customHeight="1" x14ac:dyDescent="0.3">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row>
    <row r="29" spans="2:88" ht="15" customHeight="1" x14ac:dyDescent="0.3">
      <c r="B29" s="75"/>
      <c r="C29" s="2" t="s">
        <v>20</v>
      </c>
      <c r="E29" s="75"/>
      <c r="F29" s="2" t="s">
        <v>21</v>
      </c>
      <c r="H29" s="2" t="s">
        <v>226</v>
      </c>
      <c r="AM29" s="72">
        <f>IF(AND(ISBLANK(B29),ISBLANK(E29)),1,2)</f>
        <v>1</v>
      </c>
      <c r="AN29" s="72">
        <f>IF(ISBLANK(B29),1,2)</f>
        <v>1</v>
      </c>
      <c r="AQ29" s="72">
        <f>IF(ISBLANK(B29),1,IF(ISBLANK(E29),2,3))</f>
        <v>1</v>
      </c>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row>
    <row r="30" spans="2:88" ht="4.95" customHeight="1" x14ac:dyDescent="0.3">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row>
    <row r="31" spans="2:88" ht="15" customHeight="1" x14ac:dyDescent="0.3">
      <c r="B31" s="75"/>
      <c r="C31" s="2" t="s">
        <v>20</v>
      </c>
      <c r="E31" s="75"/>
      <c r="F31" s="2" t="s">
        <v>21</v>
      </c>
      <c r="H31" s="2" t="s">
        <v>227</v>
      </c>
      <c r="AM31" s="72">
        <f>IF(AND(ISBLANK(B31),ISBLANK(E31)),1,2)</f>
        <v>1</v>
      </c>
      <c r="AN31" s="72">
        <f>IF(ISBLANK(B31),1,2)</f>
        <v>1</v>
      </c>
      <c r="AQ31" s="72">
        <f>IF(ISBLANK(B31),1,IF(ISBLANK(E31),2,3))</f>
        <v>1</v>
      </c>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row>
    <row r="32" spans="2:88" ht="4.95" customHeight="1" x14ac:dyDescent="0.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row>
    <row r="33" spans="2:88" ht="15" customHeight="1" x14ac:dyDescent="0.3">
      <c r="B33" s="75"/>
      <c r="C33" s="2" t="s">
        <v>20</v>
      </c>
      <c r="E33" s="75"/>
      <c r="F33" s="2" t="s">
        <v>21</v>
      </c>
      <c r="H33" s="2" t="s">
        <v>83</v>
      </c>
      <c r="AM33" s="72">
        <f>IF(AND(ISBLANK(B33),ISBLANK(E33)),1,2)</f>
        <v>1</v>
      </c>
      <c r="AN33" s="72">
        <f>IF(ISBLANK(B33),1,2)</f>
        <v>1</v>
      </c>
      <c r="AQ33" s="72">
        <f>IF(ISBLANK(B33),1,IF(ISBLANK(E33),2,3))</f>
        <v>1</v>
      </c>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row>
    <row r="34" spans="2:88" ht="4.95" customHeight="1" x14ac:dyDescent="0.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row>
    <row r="35" spans="2:88" ht="15" customHeight="1" x14ac:dyDescent="0.3">
      <c r="B35" s="1" t="s">
        <v>4</v>
      </c>
      <c r="AR35" s="6"/>
      <c r="AS35" s="6"/>
      <c r="AT35" s="6"/>
      <c r="AU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row>
    <row r="36" spans="2:88" ht="15" customHeight="1" x14ac:dyDescent="0.3">
      <c r="B36" s="99"/>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1"/>
      <c r="AM36" s="72">
        <f>IF(OR(AN27=2,AN29=2,AN31=2,AN33=2),2,1)</f>
        <v>1</v>
      </c>
      <c r="AR36" s="6"/>
      <c r="AS36" s="6"/>
      <c r="AT36" s="6"/>
      <c r="AU36" s="6"/>
      <c r="AV36" s="8"/>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row>
    <row r="37" spans="2:88" ht="15" customHeight="1" x14ac:dyDescent="0.3">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4"/>
      <c r="AR37" s="6"/>
      <c r="AS37" s="6"/>
      <c r="AT37" s="6"/>
      <c r="AU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row>
    <row r="38" spans="2:88" ht="15" customHeight="1" x14ac:dyDescent="0.3">
      <c r="B38" s="1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4"/>
      <c r="AR38" s="6"/>
      <c r="AS38" s="6"/>
      <c r="AT38" s="6"/>
      <c r="AU38" s="6"/>
      <c r="AV38" s="8"/>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row>
    <row r="39" spans="2:88" ht="15" customHeight="1" x14ac:dyDescent="0.3">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4"/>
      <c r="AR39" s="6"/>
      <c r="AS39" s="6"/>
      <c r="AT39" s="6"/>
      <c r="AU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row>
    <row r="40" spans="2:88" ht="15" customHeight="1" x14ac:dyDescent="0.3">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4"/>
      <c r="AR40" s="6"/>
      <c r="AS40" s="6"/>
      <c r="AT40" s="6"/>
      <c r="AU40" s="6"/>
      <c r="AV40" s="8"/>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row>
    <row r="41" spans="2:88" ht="15" customHeight="1" x14ac:dyDescent="0.3">
      <c r="B41" s="105"/>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7"/>
      <c r="AR41" s="6"/>
      <c r="AS41" s="6"/>
      <c r="AT41" s="6"/>
      <c r="AU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row>
    <row r="42" spans="2:88" ht="15" customHeight="1" x14ac:dyDescent="0.3">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row>
    <row r="43" spans="2:88" ht="15" customHeight="1" x14ac:dyDescent="0.3">
      <c r="B43" s="7" t="s">
        <v>1</v>
      </c>
      <c r="C43" s="7"/>
      <c r="D43" s="7"/>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row>
    <row r="44" spans="2:88" ht="15" customHeight="1" x14ac:dyDescent="0.3">
      <c r="B44" s="29" t="s">
        <v>161</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row>
    <row r="45" spans="2:88" ht="15" customHeight="1" x14ac:dyDescent="0.3">
      <c r="B45" s="29" t="s">
        <v>160</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row>
    <row r="46" spans="2:88" ht="15" customHeight="1" x14ac:dyDescent="0.3">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row>
    <row r="47" spans="2:88" ht="15" customHeight="1" x14ac:dyDescent="0.3">
      <c r="D47" s="8" t="s">
        <v>45</v>
      </c>
      <c r="E47" s="93"/>
      <c r="F47" s="93"/>
      <c r="G47" s="93"/>
      <c r="H47" s="93"/>
      <c r="I47" s="93"/>
      <c r="J47" s="93"/>
      <c r="K47" s="93"/>
      <c r="L47" s="93"/>
      <c r="M47" s="93"/>
      <c r="N47" s="93"/>
      <c r="O47" s="93"/>
      <c r="P47" s="93"/>
      <c r="Q47" s="93"/>
      <c r="R47" s="93"/>
      <c r="S47" s="93"/>
      <c r="T47" s="93"/>
      <c r="U47" s="93"/>
      <c r="V47" s="93"/>
      <c r="W47" s="93"/>
      <c r="X47" s="93"/>
      <c r="Y47" s="93"/>
      <c r="AB47" s="8" t="s">
        <v>193</v>
      </c>
      <c r="AC47" s="8"/>
      <c r="AD47" s="8"/>
      <c r="AE47" s="8"/>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row>
    <row r="48" spans="2:88" ht="15" customHeight="1" x14ac:dyDescent="0.3">
      <c r="D48" s="8" t="s">
        <v>35</v>
      </c>
      <c r="E48" s="94"/>
      <c r="F48" s="94"/>
      <c r="G48" s="94"/>
      <c r="H48" s="94"/>
      <c r="I48" s="94"/>
      <c r="J48" s="94"/>
      <c r="K48" s="94"/>
      <c r="L48" s="94"/>
      <c r="M48" s="94"/>
      <c r="N48" s="94"/>
      <c r="O48" s="94"/>
      <c r="P48" s="94"/>
      <c r="Q48" s="94"/>
      <c r="R48" s="94"/>
      <c r="S48" s="94"/>
      <c r="T48" s="94"/>
      <c r="U48" s="94"/>
      <c r="V48" s="94"/>
      <c r="W48" s="94"/>
      <c r="X48" s="94"/>
      <c r="Y48" s="94"/>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row>
    <row r="49" spans="2:88" ht="15" customHeight="1" x14ac:dyDescent="0.3">
      <c r="D49" s="8" t="s">
        <v>36</v>
      </c>
      <c r="E49" s="94"/>
      <c r="F49" s="94"/>
      <c r="G49" s="94"/>
      <c r="H49" s="94"/>
      <c r="I49" s="94"/>
      <c r="J49" s="94"/>
      <c r="K49" s="94"/>
      <c r="L49" s="94"/>
      <c r="M49" s="94"/>
      <c r="N49" s="94"/>
      <c r="O49" s="94"/>
      <c r="P49" s="94"/>
      <c r="Q49" s="94"/>
      <c r="R49" s="94"/>
      <c r="S49" s="94"/>
      <c r="T49" s="94"/>
      <c r="U49" s="94"/>
      <c r="V49" s="94"/>
      <c r="W49" s="94"/>
      <c r="X49" s="94"/>
      <c r="Y49" s="94"/>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row>
    <row r="50" spans="2:88" ht="15" customHeight="1" x14ac:dyDescent="0.3">
      <c r="D50" s="8" t="s">
        <v>174</v>
      </c>
      <c r="E50" s="94"/>
      <c r="F50" s="94"/>
      <c r="G50" s="94"/>
      <c r="H50" s="94"/>
      <c r="I50" s="94"/>
      <c r="J50" s="94"/>
      <c r="K50" s="94"/>
      <c r="L50" s="12"/>
      <c r="M50" s="12"/>
      <c r="N50" s="73" t="s">
        <v>175</v>
      </c>
      <c r="O50" s="94"/>
      <c r="P50" s="94"/>
      <c r="Q50" s="94"/>
      <c r="R50" s="94"/>
      <c r="S50" s="12"/>
      <c r="T50" s="12"/>
      <c r="U50" s="12"/>
      <c r="V50" s="73" t="s">
        <v>176</v>
      </c>
      <c r="W50" s="95"/>
      <c r="X50" s="95"/>
      <c r="Y50" s="95"/>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row>
    <row r="51" spans="2:88" ht="15" customHeight="1" x14ac:dyDescent="0.3">
      <c r="C51" s="13"/>
      <c r="D51" s="8" t="s">
        <v>38</v>
      </c>
      <c r="E51" s="97"/>
      <c r="F51" s="97"/>
      <c r="G51" s="97"/>
      <c r="H51" s="97"/>
      <c r="I51" s="97"/>
      <c r="J51" s="97"/>
      <c r="K51" s="97"/>
      <c r="L51" s="97"/>
      <c r="M51" s="97"/>
      <c r="N51" s="97"/>
      <c r="O51" s="97"/>
      <c r="P51" s="97"/>
      <c r="Q51" s="97"/>
      <c r="R51" s="97"/>
      <c r="S51" s="97"/>
      <c r="T51" s="97"/>
      <c r="U51" s="97"/>
      <c r="V51" s="97"/>
      <c r="W51" s="97"/>
      <c r="X51" s="97"/>
      <c r="Y51" s="97"/>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row>
    <row r="52" spans="2:88" ht="15" customHeight="1" x14ac:dyDescent="0.3">
      <c r="D52" s="8" t="s">
        <v>42</v>
      </c>
      <c r="E52" s="98"/>
      <c r="F52" s="98"/>
      <c r="G52" s="98"/>
      <c r="H52" s="98"/>
      <c r="I52" s="98"/>
      <c r="U52" s="56"/>
      <c r="V52" s="56"/>
      <c r="W52" s="5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row>
    <row r="53" spans="2:88" ht="15" customHeight="1" x14ac:dyDescent="0.3">
      <c r="D53" s="8"/>
      <c r="E53" s="12"/>
      <c r="F53" s="12"/>
      <c r="G53" s="12"/>
      <c r="H53" s="12"/>
      <c r="I53" s="12"/>
      <c r="U53" s="56"/>
      <c r="V53" s="56"/>
      <c r="W53" s="5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row>
    <row r="54" spans="2:88" ht="15" customHeight="1" x14ac:dyDescent="0.3">
      <c r="D54" s="8" t="s">
        <v>46</v>
      </c>
      <c r="E54" s="42"/>
      <c r="F54" s="42"/>
      <c r="G54" s="42"/>
      <c r="H54" s="42"/>
      <c r="I54" s="42"/>
      <c r="J54" s="42"/>
      <c r="K54" s="42"/>
      <c r="L54" s="42"/>
      <c r="M54" s="42"/>
      <c r="N54" s="42"/>
      <c r="O54" s="42"/>
      <c r="P54" s="42"/>
      <c r="Q54" s="42"/>
      <c r="R54" s="42"/>
      <c r="S54" s="42"/>
      <c r="T54" s="42"/>
      <c r="U54" s="56"/>
      <c r="V54" s="56"/>
      <c r="W54" s="56"/>
      <c r="AB54" s="8" t="s">
        <v>39</v>
      </c>
      <c r="AC54" s="89"/>
      <c r="AD54" s="89"/>
      <c r="AE54" s="89"/>
      <c r="AF54" s="89"/>
      <c r="AG54" s="89"/>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row>
    <row r="55" spans="2:88" ht="15" customHeight="1" x14ac:dyDescent="0.3">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row>
    <row r="56" spans="2:88" ht="15" customHeight="1" x14ac:dyDescent="0.3">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row>
    <row r="57" spans="2:88" ht="15" customHeight="1" x14ac:dyDescent="0.3">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row>
    <row r="58" spans="2:88" ht="15" customHeight="1" x14ac:dyDescent="0.3">
      <c r="B58" s="84">
        <f>Tables!C13</f>
        <v>45566</v>
      </c>
      <c r="C58" s="84"/>
      <c r="D58" s="84"/>
      <c r="E58" s="84"/>
      <c r="F58" s="84"/>
      <c r="G58" s="84"/>
      <c r="H58" s="84"/>
      <c r="R58" s="85" t="s">
        <v>74</v>
      </c>
      <c r="S58" s="85"/>
      <c r="T58" s="85"/>
      <c r="U58" s="85"/>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row>
    <row r="59" spans="2:88" ht="15" customHeight="1" x14ac:dyDescent="0.3">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row>
    <row r="60" spans="2:88" ht="15" customHeight="1" x14ac:dyDescent="0.3">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row>
    <row r="61" spans="2:88" ht="15" customHeight="1" x14ac:dyDescent="0.3">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row>
  </sheetData>
  <sheetProtection algorithmName="SHA-512" hashValue="rUtJwJH0X7OR+oSQ05FAIxzIiAtgdviVGKaD5l4NhJShLgfZdmJClaBZ+Uv1Egt3ianF77Y1aKq/B6UJWnHzVQ==" saltValue="fVVWM7rtKZDH7Hwynq1SCg==" spinCount="100000" sheet="1" objects="1" scenarios="1" selectLockedCells="1"/>
  <mergeCells count="33">
    <mergeCell ref="AE7:AJ7"/>
    <mergeCell ref="AR6:BF7"/>
    <mergeCell ref="BD1:BZ4"/>
    <mergeCell ref="N1:AK4"/>
    <mergeCell ref="AE17:AJ17"/>
    <mergeCell ref="O17:R17"/>
    <mergeCell ref="E7:X7"/>
    <mergeCell ref="AE19:AJ19"/>
    <mergeCell ref="W17:Y17"/>
    <mergeCell ref="F11:AJ11"/>
    <mergeCell ref="AE15:AJ15"/>
    <mergeCell ref="E15:Y15"/>
    <mergeCell ref="E16:Y16"/>
    <mergeCell ref="AE16:AJ16"/>
    <mergeCell ref="E17:K17"/>
    <mergeCell ref="E18:Y18"/>
    <mergeCell ref="E19:Y19"/>
    <mergeCell ref="AE25:AH25"/>
    <mergeCell ref="B58:H58"/>
    <mergeCell ref="R58:U58"/>
    <mergeCell ref="B36:AJ41"/>
    <mergeCell ref="V25:W25"/>
    <mergeCell ref="AI25:AJ25"/>
    <mergeCell ref="R25:U25"/>
    <mergeCell ref="E51:Y51"/>
    <mergeCell ref="E52:I52"/>
    <mergeCell ref="AC54:AG54"/>
    <mergeCell ref="E47:Y47"/>
    <mergeCell ref="E48:Y48"/>
    <mergeCell ref="E49:Y49"/>
    <mergeCell ref="E50:K50"/>
    <mergeCell ref="O50:R50"/>
    <mergeCell ref="W50:Y50"/>
  </mergeCells>
  <conditionalFormatting sqref="B27 E27">
    <cfRule type="expression" dxfId="30" priority="18">
      <formula>$AQ$27=3</formula>
    </cfRule>
    <cfRule type="expression" dxfId="29" priority="32">
      <formula>$AM$27=1</formula>
    </cfRule>
  </conditionalFormatting>
  <conditionalFormatting sqref="B27">
    <cfRule type="expression" dxfId="28" priority="36">
      <formula>$AN$27=2</formula>
    </cfRule>
  </conditionalFormatting>
  <conditionalFormatting sqref="B29 E29">
    <cfRule type="expression" dxfId="27" priority="17">
      <formula>$AQ$29=3</formula>
    </cfRule>
    <cfRule type="expression" dxfId="26" priority="30">
      <formula>$AM$29=1</formula>
    </cfRule>
  </conditionalFormatting>
  <conditionalFormatting sqref="B29">
    <cfRule type="expression" dxfId="25" priority="31">
      <formula>$AN$29=2</formula>
    </cfRule>
  </conditionalFormatting>
  <conditionalFormatting sqref="B31 E31">
    <cfRule type="expression" dxfId="24" priority="16">
      <formula>$AQ$31=3</formula>
    </cfRule>
    <cfRule type="expression" dxfId="23" priority="28">
      <formula>$AM$31=1</formula>
    </cfRule>
  </conditionalFormatting>
  <conditionalFormatting sqref="B31">
    <cfRule type="expression" dxfId="22" priority="29">
      <formula>$AN$31=2</formula>
    </cfRule>
  </conditionalFormatting>
  <conditionalFormatting sqref="B33 E33">
    <cfRule type="expression" dxfId="21" priority="15">
      <formula>$AQ$33=3</formula>
    </cfRule>
  </conditionalFormatting>
  <conditionalFormatting sqref="B33">
    <cfRule type="expression" dxfId="20" priority="26">
      <formula>$AM$33=1</formula>
    </cfRule>
    <cfRule type="expression" dxfId="19" priority="27">
      <formula>$AN$33=2</formula>
    </cfRule>
  </conditionalFormatting>
  <conditionalFormatting sqref="B36:AJ41">
    <cfRule type="cellIs" priority="39" stopIfTrue="1" operator="greaterThan">
      <formula>0</formula>
    </cfRule>
    <cfRule type="expression" dxfId="18" priority="40">
      <formula>$AM$36=2</formula>
    </cfRule>
  </conditionalFormatting>
  <conditionalFormatting sqref="E17">
    <cfRule type="expression" dxfId="17" priority="9">
      <formula>ISBLANK(E17)</formula>
    </cfRule>
  </conditionalFormatting>
  <conditionalFormatting sqref="E33">
    <cfRule type="expression" dxfId="16" priority="38">
      <formula>$AM$33=1</formula>
    </cfRule>
  </conditionalFormatting>
  <conditionalFormatting sqref="E47:E48">
    <cfRule type="expression" dxfId="15" priority="8">
      <formula>ISBLANK(E47)</formula>
    </cfRule>
  </conditionalFormatting>
  <conditionalFormatting sqref="E50:E52">
    <cfRule type="expression" dxfId="14" priority="3">
      <formula>ISBLANK(E50)</formula>
    </cfRule>
  </conditionalFormatting>
  <conditionalFormatting sqref="E49:Y49">
    <cfRule type="expression" dxfId="13" priority="6">
      <formula>ISBLANK(E49)</formula>
    </cfRule>
  </conditionalFormatting>
  <conditionalFormatting sqref="G25 J25">
    <cfRule type="expression" dxfId="12" priority="19">
      <formula>$AQ$25=3</formula>
    </cfRule>
    <cfRule type="expression" dxfId="11" priority="25">
      <formula>$AM$25=0</formula>
    </cfRule>
  </conditionalFormatting>
  <conditionalFormatting sqref="O17">
    <cfRule type="expression" dxfId="10" priority="10">
      <formula>ISBLANK(O17)</formula>
    </cfRule>
  </conditionalFormatting>
  <conditionalFormatting sqref="O50">
    <cfRule type="expression" dxfId="9" priority="4">
      <formula>ISBLANK(O50)</formula>
    </cfRule>
  </conditionalFormatting>
  <conditionalFormatting sqref="R25 AE25">
    <cfRule type="cellIs" priority="20" stopIfTrue="1" operator="greaterThan">
      <formula>0</formula>
    </cfRule>
    <cfRule type="expression" dxfId="8" priority="21">
      <formula>ISBLANK(R25)</formula>
    </cfRule>
  </conditionalFormatting>
  <conditionalFormatting sqref="R25:U25 AE25:AH25">
    <cfRule type="expression" dxfId="7" priority="2">
      <formula>$AP$25=1</formula>
    </cfRule>
    <cfRule type="expression" dxfId="6" priority="1">
      <formula>$AP$25=2</formula>
    </cfRule>
  </conditionalFormatting>
  <conditionalFormatting sqref="V25 AI25">
    <cfRule type="expression" dxfId="5" priority="124">
      <formula>$AP$25=3</formula>
    </cfRule>
  </conditionalFormatting>
  <conditionalFormatting sqref="V25:W25 AI25:AJ25">
    <cfRule type="expression" dxfId="4" priority="14">
      <formula>$AM$25=0</formula>
    </cfRule>
  </conditionalFormatting>
  <conditionalFormatting sqref="W17 G21 U21 G23">
    <cfRule type="expression" dxfId="3" priority="33">
      <formula>ISBLANK(G17)</formula>
    </cfRule>
  </conditionalFormatting>
  <conditionalFormatting sqref="W50">
    <cfRule type="expression" dxfId="2" priority="5">
      <formula>ISBLANK(W50)</formula>
    </cfRule>
  </conditionalFormatting>
  <conditionalFormatting sqref="AC54">
    <cfRule type="expression" dxfId="1" priority="7">
      <formula>ISBLANK(AC54)</formula>
    </cfRule>
  </conditionalFormatting>
  <conditionalFormatting sqref="AE15:AJ15 E15:Y16 AE16 AE17:AJ17 E18:Y19 AE19:AJ19">
    <cfRule type="expression" dxfId="0" priority="37">
      <formula>ISBLANK(E15)</formula>
    </cfRule>
  </conditionalFormatting>
  <printOptions horizontalCentered="1"/>
  <pageMargins left="0.25" right="0.25" top="0.25" bottom="0.2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Form 1A -Exist. Development</vt:lpstr>
      <vt:lpstr>Form 1B - Impervious Area</vt:lpstr>
      <vt:lpstr>Form 1C - Regional SWM</vt:lpstr>
      <vt:lpstr>Form 1D - Non-Qualifying</vt:lpstr>
      <vt:lpstr>'Form 1A -Exist. Development'!Print_Area</vt:lpstr>
      <vt:lpstr>'Form 1B - Impervious Area'!Print_Area</vt:lpstr>
      <vt:lpstr>'Form 1C - Regional SWM'!Print_Area</vt:lpstr>
      <vt:lpstr>'Form 1D - Non-Qualifying'!Print_Area</vt:lpstr>
      <vt:lpstr>Instructions!Print_Area</vt:lpstr>
      <vt:lpstr>'Form 1A -Exist. Development'!Print_Titles</vt:lpstr>
      <vt:lpstr>'Form 1B - Impervious Area'!Print_Titles</vt:lpstr>
      <vt:lpstr>'Form 1C - Regional SWM'!Print_Titles</vt:lpstr>
      <vt:lpstr>'Form 1D - Non-Qualifying'!Print_Titles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Smith</dc:creator>
  <cp:lastModifiedBy>Dewayne Smith</cp:lastModifiedBy>
  <cp:lastPrinted>2024-10-07T01:07:41Z</cp:lastPrinted>
  <dcterms:created xsi:type="dcterms:W3CDTF">2021-11-21T16:55:43Z</dcterms:created>
  <dcterms:modified xsi:type="dcterms:W3CDTF">2024-10-07T15:34:32Z</dcterms:modified>
</cp:coreProperties>
</file>